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 Saran Kumar U\Dropbox\Classes, Trainings &amp; Seminars\Other Seminars\Workshop on ABCD of Microsoft Tools\Day 1 - Essentials of Excel\Speaker Files\"/>
    </mc:Choice>
  </mc:AlternateContent>
  <xr:revisionPtr revIDLastSave="0" documentId="13_ncr:1_{23C79D1F-A18C-47FE-8F6D-F6C33BF98B03}" xr6:coauthVersionLast="47" xr6:coauthVersionMax="47" xr10:uidLastSave="{00000000-0000-0000-0000-000000000000}"/>
  <bookViews>
    <workbookView xWindow="-108" yWindow="-108" windowWidth="23256" windowHeight="12456" activeTab="5" xr2:uid="{474E61DB-8340-4FF8-A7C2-9989A01ACA0D}"/>
  </bookViews>
  <sheets>
    <sheet name="ms" sheetId="6" r:id="rId1"/>
    <sheet name="Balsh" sheetId="1" r:id="rId2"/>
    <sheet name="p&amp;l" sheetId="2" r:id="rId3"/>
    <sheet name="Depnscdl" sheetId="3" r:id="rId4"/>
    <sheet name="Debtors" sheetId="4" r:id="rId5"/>
    <sheet name="Purchases" sheetId="5" r:id="rId6"/>
    <sheet name="Sheet1" sheetId="7" r:id="rId7"/>
  </sheets>
  <definedNames>
    <definedName name="tradename">Purchases!$B$4:$B$23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A6" i="5" l="1"/>
  <c r="AA5" i="5"/>
  <c r="AA4" i="5"/>
  <c r="X4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4" i="5"/>
  <c r="Z3" i="5"/>
  <c r="X23" i="5"/>
  <c r="X22" i="5"/>
  <c r="X21" i="5"/>
  <c r="X20" i="5"/>
  <c r="X19" i="5"/>
  <c r="X18" i="5"/>
  <c r="X17" i="5"/>
  <c r="X16" i="5"/>
  <c r="X15" i="5"/>
  <c r="X14" i="5"/>
  <c r="X13" i="5"/>
  <c r="X12" i="5"/>
  <c r="X11" i="5"/>
  <c r="X10" i="5"/>
  <c r="X9" i="5"/>
  <c r="X8" i="5"/>
  <c r="X7" i="5"/>
  <c r="X6" i="5"/>
  <c r="X5" i="5"/>
  <c r="W5" i="5"/>
  <c r="W6" i="5"/>
  <c r="W7" i="5"/>
  <c r="W8" i="5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4" i="5"/>
  <c r="R4" i="5" a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4" i="5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B6" i="3"/>
  <c r="B6" i="2"/>
  <c r="C5" i="4"/>
  <c r="C4" i="4"/>
  <c r="C3" i="4"/>
  <c r="C2" i="4"/>
  <c r="D4" i="3"/>
  <c r="D3" i="3"/>
  <c r="D2" i="3"/>
  <c r="D1" i="3"/>
  <c r="D5" i="1"/>
  <c r="D4" i="1"/>
  <c r="D3" i="2" s="1"/>
  <c r="D3" i="1"/>
  <c r="D2" i="2" s="1"/>
  <c r="D2" i="1"/>
  <c r="D1" i="2" s="1"/>
  <c r="D4" i="2"/>
  <c r="D7" i="1"/>
  <c r="D1" i="1"/>
  <c r="I11" i="3" l="1"/>
  <c r="I12" i="3"/>
  <c r="I16" i="3"/>
  <c r="G16" i="3"/>
  <c r="H25" i="5"/>
  <c r="D9" i="2" s="1"/>
  <c r="D11" i="2" s="1"/>
  <c r="I14" i="2" s="1"/>
  <c r="I25" i="2" s="1"/>
  <c r="D25" i="2" s="1"/>
  <c r="I25" i="5"/>
  <c r="J25" i="5"/>
  <c r="K25" i="5"/>
  <c r="F21" i="3"/>
  <c r="E21" i="3"/>
  <c r="D21" i="3"/>
  <c r="C21" i="3"/>
  <c r="G20" i="3"/>
  <c r="F19" i="3"/>
  <c r="E19" i="3"/>
  <c r="D19" i="3"/>
  <c r="C19" i="3"/>
  <c r="G18" i="3"/>
  <c r="I18" i="3" s="1"/>
  <c r="J18" i="3" s="1"/>
  <c r="I17" i="3"/>
  <c r="J17" i="3" s="1"/>
  <c r="G17" i="3"/>
  <c r="G15" i="3"/>
  <c r="F15" i="3"/>
  <c r="F23" i="3" s="1"/>
  <c r="E15" i="3"/>
  <c r="D15" i="3"/>
  <c r="C15" i="3"/>
  <c r="C23" i="3" s="1"/>
  <c r="G14" i="3"/>
  <c r="I14" i="3" s="1"/>
  <c r="F13" i="3"/>
  <c r="E13" i="3"/>
  <c r="E23" i="3" s="1"/>
  <c r="D13" i="3"/>
  <c r="D23" i="3" s="1"/>
  <c r="C13" i="3"/>
  <c r="G12" i="3"/>
  <c r="G11" i="3"/>
  <c r="E9" i="3"/>
  <c r="D31" i="2"/>
  <c r="D29" i="2"/>
  <c r="D23" i="2"/>
  <c r="I12" i="2"/>
  <c r="D12" i="2"/>
  <c r="A11" i="1"/>
  <c r="J14" i="3" l="1"/>
  <c r="J15" i="3" s="1"/>
  <c r="I15" i="3"/>
  <c r="J12" i="3"/>
  <c r="G13" i="3"/>
  <c r="G21" i="3"/>
  <c r="I19" i="3"/>
  <c r="G19" i="3"/>
  <c r="I13" i="3"/>
  <c r="I20" i="3"/>
  <c r="I21" i="3" s="1"/>
  <c r="I23" i="3" l="1"/>
  <c r="D17" i="2" s="1"/>
  <c r="D24" i="2" s="1"/>
  <c r="I30" i="2" s="1"/>
  <c r="I34" i="2" s="1"/>
  <c r="D34" i="2" s="1"/>
  <c r="D33" i="2" s="1"/>
  <c r="D11" i="1" s="1"/>
  <c r="D20" i="1" s="1"/>
  <c r="I20" i="1" s="1"/>
  <c r="G23" i="3"/>
  <c r="J20" i="3"/>
  <c r="J21" i="3" s="1"/>
  <c r="J16" i="3"/>
  <c r="J19" i="3" s="1"/>
  <c r="J11" i="3"/>
  <c r="J13" i="3" s="1"/>
  <c r="J23" i="3" s="1"/>
  <c r="I10" i="1" s="1"/>
  <c r="I19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<sst xmlns="http://schemas.openxmlformats.org/spreadsheetml/2006/main" count="314" uniqueCount="204">
  <si>
    <t>Prop:</t>
  </si>
  <si>
    <t>LIABILITIES</t>
  </si>
  <si>
    <t xml:space="preserve"> Amt.in Rs.</t>
  </si>
  <si>
    <t xml:space="preserve"> </t>
  </si>
  <si>
    <t>ASSETS</t>
  </si>
  <si>
    <t>PROPRIETOR'S</t>
  </si>
  <si>
    <r>
      <t>FIXED ASSETS</t>
    </r>
    <r>
      <rPr>
        <b/>
        <sz val="12"/>
        <rFont val="Courier New"/>
        <family val="3"/>
      </rPr>
      <t>:</t>
    </r>
  </si>
  <si>
    <r>
      <t>CAPITAL ACCOUNT</t>
    </r>
    <r>
      <rPr>
        <b/>
        <sz val="12"/>
        <rFont val="Courier New"/>
        <family val="3"/>
      </rPr>
      <t xml:space="preserve">: </t>
    </r>
  </si>
  <si>
    <t>as per schedule</t>
  </si>
  <si>
    <t>CURRENT ASSETS,</t>
  </si>
  <si>
    <t>CURRENT LIABILITIES</t>
  </si>
  <si>
    <r>
      <t>LOANS &amp; ADVANCES</t>
    </r>
    <r>
      <rPr>
        <b/>
        <sz val="12"/>
        <rFont val="Courier New"/>
        <family val="3"/>
      </rPr>
      <t>:</t>
    </r>
  </si>
  <si>
    <r>
      <t>AND PROVISIONS</t>
    </r>
    <r>
      <rPr>
        <b/>
        <sz val="12"/>
        <rFont val="Courier New"/>
        <family val="3"/>
      </rPr>
      <t>:</t>
    </r>
  </si>
  <si>
    <t>Sundry Debtors</t>
  </si>
  <si>
    <t>Sundry Creditor</t>
  </si>
  <si>
    <r>
      <t>Cash at Banks</t>
    </r>
    <r>
      <rPr>
        <sz val="12"/>
        <rFont val="Courier New"/>
        <family val="3"/>
      </rPr>
      <t>:</t>
    </r>
  </si>
  <si>
    <t>Kotak Bank</t>
  </si>
  <si>
    <t>Cash on Hand</t>
  </si>
  <si>
    <t xml:space="preserve">     Particulars</t>
  </si>
  <si>
    <t>PARTICULARS</t>
  </si>
  <si>
    <t xml:space="preserve">  Amt. in Rs.</t>
  </si>
  <si>
    <t>To</t>
  </si>
  <si>
    <t>Opening Stock</t>
  </si>
  <si>
    <t>By</t>
  </si>
  <si>
    <t>Sales</t>
  </si>
  <si>
    <t>Purchases</t>
  </si>
  <si>
    <t>Closing Stock</t>
  </si>
  <si>
    <t>Transport</t>
  </si>
  <si>
    <t>Gross Profit</t>
  </si>
  <si>
    <t>Bank Charges</t>
  </si>
  <si>
    <t>Conveyance</t>
  </si>
  <si>
    <t xml:space="preserve">Depreciation </t>
  </si>
  <si>
    <t>as per details</t>
  </si>
  <si>
    <t>Electricity Charges</t>
  </si>
  <si>
    <t>Office Maintenance</t>
  </si>
  <si>
    <t>Profession Tax</t>
  </si>
  <si>
    <t xml:space="preserve">Salaries </t>
  </si>
  <si>
    <t>Staff Welfare</t>
  </si>
  <si>
    <t>Telephone Charges</t>
  </si>
  <si>
    <t xml:space="preserve">Net Profit </t>
  </si>
  <si>
    <t>CAPITAL ACCOUNT</t>
  </si>
  <si>
    <t xml:space="preserve">To </t>
  </si>
  <si>
    <t>Drawings</t>
  </si>
  <si>
    <t>Opening balance</t>
  </si>
  <si>
    <t xml:space="preserve">Income Tax </t>
  </si>
  <si>
    <t>Net Profit</t>
  </si>
  <si>
    <t>LIP</t>
  </si>
  <si>
    <t>SB Account Interest</t>
  </si>
  <si>
    <t>Closing balance</t>
  </si>
  <si>
    <t>SL.</t>
  </si>
  <si>
    <t>NAME OF THE ASSET</t>
  </si>
  <si>
    <t>OPENING</t>
  </si>
  <si>
    <t>ADDITTIONS/PURCHASES</t>
  </si>
  <si>
    <t>SALES/</t>
  </si>
  <si>
    <t>TOTAL</t>
  </si>
  <si>
    <t>DEPN.</t>
  </si>
  <si>
    <t>DEPRECIATION</t>
  </si>
  <si>
    <t>CLOSING</t>
  </si>
  <si>
    <t>NO.</t>
  </si>
  <si>
    <t>BALANCE</t>
  </si>
  <si>
    <t>BEFORE</t>
  </si>
  <si>
    <t>AFTER</t>
  </si>
  <si>
    <t>DELETIONS</t>
  </si>
  <si>
    <t>RATE</t>
  </si>
  <si>
    <t>4th Oct</t>
  </si>
  <si>
    <t xml:space="preserve">    Rs.</t>
  </si>
  <si>
    <t>Rs.</t>
  </si>
  <si>
    <t xml:space="preserve">   Rs.</t>
  </si>
  <si>
    <t xml:space="preserve">       %</t>
  </si>
  <si>
    <t xml:space="preserve">         Rs.</t>
  </si>
  <si>
    <t xml:space="preserve">       Rs.</t>
  </si>
  <si>
    <t>House Property</t>
  </si>
  <si>
    <t>Office at Eden Amsri</t>
  </si>
  <si>
    <t xml:space="preserve">   - -</t>
  </si>
  <si>
    <t>Furniture</t>
  </si>
  <si>
    <t>Air Conditioner</t>
  </si>
  <si>
    <t>Air Cooler</t>
  </si>
  <si>
    <t>Calculator</t>
  </si>
  <si>
    <t>Computers</t>
  </si>
  <si>
    <t>DETAILS OF SUNDRY DEBTORS:</t>
  </si>
  <si>
    <t>AMOUNTS</t>
  </si>
  <si>
    <t>Al Aqmar Hydraulics Private Limited (Sale)</t>
  </si>
  <si>
    <t>Ali Engineering Corporation. (Sale)</t>
  </si>
  <si>
    <t>Al- Khaif Tools Centre (Sale)</t>
  </si>
  <si>
    <t>Mogli Labs (India) Private Limited</t>
  </si>
  <si>
    <t>M.P. Engineering Corporation(Sale)</t>
  </si>
  <si>
    <t>Mustansir Enterprises.(Sale)</t>
  </si>
  <si>
    <t>Mylan Laboratories Ltd (Sez Igst)</t>
  </si>
  <si>
    <t>Naim Enterprises (Sale)</t>
  </si>
  <si>
    <t>Shm Tools &amp; H/W Mart(Sale)</t>
  </si>
  <si>
    <t>Unique Industrials (Sale)</t>
  </si>
  <si>
    <t>S N Energy Flow Systems (Sale)</t>
  </si>
  <si>
    <t>Tianish Laboratories Private Limited(Sez)(Igst)</t>
  </si>
  <si>
    <t>Vannsh Pharma</t>
  </si>
  <si>
    <t>Vvn Steels Pvt. Ltd. (Sale)</t>
  </si>
  <si>
    <t>Zen Hardware(Sale)</t>
  </si>
  <si>
    <t>Invoice Date</t>
  </si>
  <si>
    <t>GSTIN of supplier</t>
  </si>
  <si>
    <t>Trade/Legal name</t>
  </si>
  <si>
    <t>Invoice number</t>
  </si>
  <si>
    <t>Invoice Value(₹)</t>
  </si>
  <si>
    <t>Place of supply</t>
  </si>
  <si>
    <t>Supply Attract Reverse Charge</t>
  </si>
  <si>
    <t>Taxable Value (₹)</t>
  </si>
  <si>
    <t>Integrated Tax(₹)</t>
  </si>
  <si>
    <t>Central Tax(₹)</t>
  </si>
  <si>
    <t>State/UT Tax(₹)</t>
  </si>
  <si>
    <t>36AA RFA7 756L 2ZN</t>
  </si>
  <si>
    <t>M/S ASHWINI INDUSTRiES</t>
  </si>
  <si>
    <t>15</t>
  </si>
  <si>
    <t>Telangana</t>
  </si>
  <si>
    <t>No</t>
  </si>
  <si>
    <t>36ABZFA3551A1ZG</t>
  </si>
  <si>
    <t>ANDHRA EXPANDED METAL MANUFacTURING CO.</t>
  </si>
  <si>
    <t>115</t>
  </si>
  <si>
    <t>36ABZFA355 1A1ZG</t>
  </si>
  <si>
    <t>ANDHRA EXPANDED METAL MANUFACTURING CO.</t>
  </si>
  <si>
    <t>124</t>
  </si>
  <si>
    <t xml:space="preserve"> 36     ABZ FA3 551A1ZG</t>
  </si>
  <si>
    <t>49</t>
  </si>
  <si>
    <t>82</t>
  </si>
  <si>
    <t>36AB ZFA3    551A1ZG</t>
  </si>
  <si>
    <t>62</t>
  </si>
  <si>
    <t>53</t>
  </si>
  <si>
    <t>36ABZFA35   51A1ZG</t>
  </si>
  <si>
    <t>46</t>
  </si>
  <si>
    <t>96</t>
  </si>
  <si>
    <t xml:space="preserve">ANDHRA EXPANDED  </t>
  </si>
  <si>
    <t>27</t>
  </si>
  <si>
    <t xml:space="preserve">36A   BZFA3551A1ZG </t>
  </si>
  <si>
    <t>45</t>
  </si>
  <si>
    <t>36AYHPS8884R1ZZ</t>
  </si>
  <si>
    <t>S V TRAdERS</t>
  </si>
  <si>
    <t>1016</t>
  </si>
  <si>
    <t>36ABJC   S1022R1ZZ</t>
  </si>
  <si>
    <t>SKYLIMIT ENTITY Private LIMITED</t>
  </si>
  <si>
    <t>SLEIN-568/26-27</t>
  </si>
  <si>
    <t>36AAHPY4537D3ZF</t>
  </si>
  <si>
    <t>NEW sTARS TRADE CENTRE</t>
  </si>
  <si>
    <t>636</t>
  </si>
  <si>
    <t>9</t>
  </si>
  <si>
    <t>19</t>
  </si>
  <si>
    <t>36AUMPR7775B2Z3</t>
  </si>
  <si>
    <t>BALAJI WIRE NETTING</t>
  </si>
  <si>
    <t>94</t>
  </si>
  <si>
    <t>36AAACA8049G1ZQ</t>
  </si>
  <si>
    <t>JUST DIAL</t>
  </si>
  <si>
    <t>TSAB11SEB0006700</t>
  </si>
  <si>
    <t>07AZXPV7    178A1ZL</t>
  </si>
  <si>
    <t>BuyKarNow</t>
  </si>
  <si>
    <t>IN-12238</t>
  </si>
  <si>
    <t>36AGWP T6707H1ZN</t>
  </si>
  <si>
    <t>OSR ENTERPRISES</t>
  </si>
  <si>
    <t>OSRE/007/26-27</t>
  </si>
  <si>
    <t>GENERAL INFORMATION:</t>
  </si>
  <si>
    <t>MALE</t>
  </si>
  <si>
    <t>ASSESSMENT YEAR:</t>
  </si>
  <si>
    <t>2026-2027</t>
  </si>
  <si>
    <t>STATEMENT OF INCOME FOR I.T.PURPOSE:2026-2027 ASSESSMENT YEAR:</t>
  </si>
  <si>
    <t>ASSESSMENT YEAR 2026-2027(i.e.,YEAR ENDED 31.03.2026):-</t>
  </si>
  <si>
    <t>PREVIOUS YEAR</t>
  </si>
  <si>
    <t>01-04-2025 to 31-03-2026</t>
  </si>
  <si>
    <t>(i.e.,FOR THE YEAR ENDED 31-03-2026)</t>
  </si>
  <si>
    <t>FOR THE YEAR ENDING</t>
  </si>
  <si>
    <t>31.03.2026</t>
  </si>
  <si>
    <t>RETURN</t>
  </si>
  <si>
    <t>ORIGINAL</t>
  </si>
  <si>
    <t>STATUS</t>
  </si>
  <si>
    <t>IND</t>
  </si>
  <si>
    <t>INDIVIDUAL</t>
  </si>
  <si>
    <t>RES.STATUS</t>
  </si>
  <si>
    <t>RESIDENT</t>
  </si>
  <si>
    <t>BALANCE SHEET AS ON 31st MARCH, 2026</t>
  </si>
  <si>
    <t>ASSESSMENT YEAR 2026-2027(i.e., YEAR ENDED 31st MARCH, 2026):</t>
  </si>
  <si>
    <t>FIXED ASSETS AND DEPRECIATION SCHEDULE FOR THE YEAR ENDED 31st MARCH, 2026:</t>
  </si>
  <si>
    <t>PERSONAL INFORMATION:</t>
  </si>
  <si>
    <t>NAME</t>
  </si>
  <si>
    <t>Mr.</t>
  </si>
  <si>
    <t>ANIL BABU</t>
  </si>
  <si>
    <t>FATHER NAME</t>
  </si>
  <si>
    <t>S/o.Mr.</t>
  </si>
  <si>
    <t>SUBASH BABU</t>
  </si>
  <si>
    <t>ADDRESS</t>
  </si>
  <si>
    <t>ABC &amp; Co</t>
  </si>
  <si>
    <t>5-1-258</t>
  </si>
  <si>
    <t>R P Road</t>
  </si>
  <si>
    <t>Secunderabad</t>
  </si>
  <si>
    <t>PHONE NO.</t>
  </si>
  <si>
    <t>PIN</t>
  </si>
  <si>
    <t>PAN:</t>
  </si>
  <si>
    <t>AAXPB5648L</t>
  </si>
  <si>
    <t>W/C/SR</t>
  </si>
  <si>
    <t>ITO/12(1)/HYD</t>
  </si>
  <si>
    <t>D.O.B</t>
  </si>
  <si>
    <t>Bank Details :</t>
  </si>
  <si>
    <t>Name of the Bank</t>
  </si>
  <si>
    <t>Address</t>
  </si>
  <si>
    <t>Account No.</t>
  </si>
  <si>
    <t>IFSC CODE</t>
  </si>
  <si>
    <t>Aadhar Card No.</t>
  </si>
  <si>
    <t>GENDER</t>
  </si>
  <si>
    <t>PROFIT AND LOSS ACCOUNT FOR THE YEAR ENDED 31st MARCH, 2026:</t>
  </si>
  <si>
    <t>Saran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</si>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</sst>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1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ourier New"/>
      <family val="3"/>
    </font>
    <font>
      <sz val="12"/>
      <name val="Courier New"/>
      <family val="3"/>
    </font>
    <font>
      <b/>
      <u/>
      <sz val="12"/>
      <name val="Courier New"/>
      <family val="3"/>
    </font>
    <font>
      <sz val="10"/>
      <name val="Tahoma"/>
      <family val="2"/>
    </font>
    <font>
      <b/>
      <sz val="10"/>
      <name val="Tahoma"/>
      <family val="2"/>
    </font>
    <font>
      <b/>
      <u/>
      <sz val="10"/>
      <name val="Tahoma"/>
      <family val="2"/>
    </font>
    <font>
      <sz val="12"/>
      <name val="Arial"/>
      <family val="2"/>
    </font>
    <font>
      <sz val="12"/>
      <color theme="1"/>
      <name val="Courier New"/>
      <family val="3"/>
    </font>
    <font>
      <b/>
      <sz val="12"/>
      <color rgb="FFFFFFFF"/>
      <name val="Arial"/>
      <family val="2"/>
    </font>
    <font>
      <sz val="12"/>
      <name val="Calibri"/>
      <family val="2"/>
    </font>
    <font>
      <b/>
      <sz val="12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b/>
      <u/>
      <sz val="12"/>
      <color theme="1"/>
      <name val="Courier New"/>
      <family val="3"/>
    </font>
    <font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6">
    <xf numFmtId="0" fontId="0" fillId="0" borderId="0" xfId="0"/>
    <xf numFmtId="0" fontId="3" fillId="0" borderId="0" xfId="0" applyFont="1"/>
    <xf numFmtId="0" fontId="4" fillId="0" borderId="0" xfId="0" applyFont="1"/>
    <xf numFmtId="2" fontId="4" fillId="0" borderId="0" xfId="0" applyNumberFormat="1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5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2" fontId="4" fillId="0" borderId="0" xfId="0" applyNumberFormat="1" applyFont="1" applyAlignment="1">
      <alignment horizontal="right"/>
    </xf>
    <xf numFmtId="2" fontId="3" fillId="0" borderId="2" xfId="0" applyNumberFormat="1" applyFont="1" applyBorder="1"/>
    <xf numFmtId="2" fontId="3" fillId="0" borderId="0" xfId="0" applyNumberFormat="1" applyFont="1"/>
    <xf numFmtId="0" fontId="4" fillId="0" borderId="0" xfId="0" quotePrefix="1" applyFont="1"/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0" fontId="4" fillId="0" borderId="3" xfId="0" applyFont="1" applyBorder="1"/>
    <xf numFmtId="2" fontId="3" fillId="0" borderId="4" xfId="0" applyNumberFormat="1" applyFont="1" applyBorder="1"/>
    <xf numFmtId="164" fontId="4" fillId="0" borderId="0" xfId="0" applyNumberFormat="1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7" fillId="0" borderId="5" xfId="0" applyFont="1" applyBorder="1"/>
    <xf numFmtId="0" fontId="7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0" xfId="0" applyFont="1" applyAlignment="1">
      <alignment horizontal="right"/>
    </xf>
    <xf numFmtId="16" fontId="7" fillId="0" borderId="7" xfId="0" applyNumberFormat="1" applyFont="1" applyBorder="1" applyAlignment="1">
      <alignment horizontal="center"/>
    </xf>
    <xf numFmtId="16" fontId="7" fillId="0" borderId="8" xfId="0" applyNumberFormat="1" applyFont="1" applyBorder="1" applyAlignment="1">
      <alignment horizontal="center"/>
    </xf>
    <xf numFmtId="0" fontId="7" fillId="0" borderId="9" xfId="0" applyFont="1" applyBorder="1"/>
    <xf numFmtId="0" fontId="7" fillId="0" borderId="9" xfId="0" applyFont="1" applyBorder="1" applyAlignment="1">
      <alignment horizontal="center"/>
    </xf>
    <xf numFmtId="2" fontId="6" fillId="0" borderId="0" xfId="0" applyNumberFormat="1" applyFont="1"/>
    <xf numFmtId="9" fontId="6" fillId="0" borderId="0" xfId="0" applyNumberFormat="1" applyFont="1"/>
    <xf numFmtId="2" fontId="7" fillId="0" borderId="3" xfId="0" applyNumberFormat="1" applyFont="1" applyBorder="1"/>
    <xf numFmtId="0" fontId="9" fillId="0" borderId="0" xfId="0" applyFont="1"/>
    <xf numFmtId="0" fontId="5" fillId="0" borderId="0" xfId="1" applyFont="1"/>
    <xf numFmtId="0" fontId="5" fillId="0" borderId="0" xfId="1" applyFont="1" applyAlignment="1">
      <alignment horizontal="right"/>
    </xf>
    <xf numFmtId="49" fontId="10" fillId="0" borderId="0" xfId="2" applyNumberFormat="1" applyFont="1" applyAlignment="1">
      <alignment vertical="top"/>
    </xf>
    <xf numFmtId="0" fontId="2" fillId="0" borderId="0" xfId="0" applyFont="1"/>
    <xf numFmtId="0" fontId="11" fillId="2" borderId="10" xfId="0" applyFont="1" applyFill="1" applyBorder="1" applyAlignment="1">
      <alignment vertical="center" wrapText="1"/>
    </xf>
    <xf numFmtId="0" fontId="12" fillId="0" borderId="0" xfId="0" applyFont="1" applyAlignment="1">
      <alignment horizontal="left"/>
    </xf>
    <xf numFmtId="14" fontId="12" fillId="0" borderId="0" xfId="0" applyNumberFormat="1" applyFont="1" applyAlignment="1">
      <alignment horizontal="left"/>
    </xf>
    <xf numFmtId="2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2" fontId="13" fillId="0" borderId="4" xfId="0" applyNumberFormat="1" applyFont="1" applyBorder="1"/>
    <xf numFmtId="0" fontId="14" fillId="0" borderId="0" xfId="0" applyFont="1"/>
    <xf numFmtId="0" fontId="13" fillId="0" borderId="0" xfId="0" applyFont="1"/>
    <xf numFmtId="14" fontId="13" fillId="0" borderId="0" xfId="0" applyNumberFormat="1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left"/>
    </xf>
    <xf numFmtId="49" fontId="13" fillId="0" borderId="0" xfId="0" applyNumberFormat="1" applyFont="1" applyAlignment="1">
      <alignment horizontal="left"/>
    </xf>
    <xf numFmtId="0" fontId="15" fillId="0" borderId="0" xfId="0" applyFont="1"/>
    <xf numFmtId="49" fontId="15" fillId="0" borderId="0" xfId="0" applyNumberFormat="1" applyFont="1"/>
    <xf numFmtId="49" fontId="16" fillId="0" borderId="0" xfId="2" applyNumberFormat="1" applyFont="1" applyAlignment="1">
      <alignment vertical="top"/>
    </xf>
    <xf numFmtId="2" fontId="8" fillId="0" borderId="0" xfId="0" applyNumberFormat="1" applyFont="1"/>
    <xf numFmtId="2" fontId="7" fillId="0" borderId="4" xfId="0" applyNumberFormat="1" applyFont="1" applyBorder="1"/>
    <xf numFmtId="0" fontId="7" fillId="0" borderId="3" xfId="0" applyFont="1" applyBorder="1" applyAlignment="1">
      <alignment horizontal="center"/>
    </xf>
    <xf numFmtId="2" fontId="12" fillId="0" borderId="0" xfId="0" applyNumberFormat="1" applyFont="1" applyAlignment="1">
      <alignment horizontal="left"/>
    </xf>
    <xf numFmtId="2" fontId="9" fillId="0" borderId="0" xfId="0" applyNumberFormat="1" applyFont="1"/>
    <xf numFmtId="14" fontId="9" fillId="0" borderId="0" xfId="0" applyNumberFormat="1" applyFont="1"/>
    <xf numFmtId="0" fontId="17" fillId="3" borderId="9" xfId="0" applyFont="1" applyFill="1" applyBorder="1" applyAlignment="1">
      <alignment horizontal="centerContinuous"/>
    </xf>
  </cellXfs>
  <cellStyles count="3">
    <cellStyle name="Normal" xfId="0" builtinId="0"/>
    <cellStyle name="Normal 11" xfId="2" xr:uid="{03843CFD-0767-461B-BA25-ADA3DFBB731E}"/>
    <cellStyle name="Normal 2 2" xfId="1" xr:uid="{9A7BB3B9-6CFC-4FA8-BAA4-81FBAB28FE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32900-6204-4150-95E5-B465C73F586C}">
  <dimension ref="A1:D36"/>
  <sheetViews>
    <sheetView showGridLines="0" workbookViewId="0">
      <selection activeCell="D20" sqref="D20"/>
    </sheetView>
  </sheetViews>
  <sheetFormatPr defaultColWidth="9.109375" defaultRowHeight="13.2" x14ac:dyDescent="0.25"/>
  <cols>
    <col min="1" max="1" width="19.109375" style="56" customWidth="1"/>
    <col min="2" max="2" width="12.44140625" style="56" customWidth="1"/>
    <col min="3" max="3" width="36.33203125" style="56" customWidth="1"/>
    <col min="4" max="4" width="14.5546875" style="56" customWidth="1"/>
    <col min="5" max="16384" width="9.109375" style="56"/>
  </cols>
  <sheetData>
    <row r="1" spans="1:4" s="49" customFormat="1" ht="15.6" x14ac:dyDescent="0.3">
      <c r="A1" s="48" t="s">
        <v>154</v>
      </c>
    </row>
    <row r="2" spans="1:4" s="49" customFormat="1" ht="15.6" x14ac:dyDescent="0.3">
      <c r="A2" s="49" t="s">
        <v>200</v>
      </c>
      <c r="C2" s="49" t="s">
        <v>155</v>
      </c>
    </row>
    <row r="3" spans="1:4" s="49" customFormat="1" ht="15.6" x14ac:dyDescent="0.3">
      <c r="A3" s="49" t="s">
        <v>156</v>
      </c>
      <c r="C3" s="49" t="s">
        <v>157</v>
      </c>
    </row>
    <row r="4" spans="1:4" s="49" customFormat="1" ht="15.6" x14ac:dyDescent="0.3">
      <c r="A4" s="49" t="s">
        <v>158</v>
      </c>
    </row>
    <row r="5" spans="1:4" s="49" customFormat="1" ht="15.6" x14ac:dyDescent="0.3">
      <c r="C5" s="49" t="s">
        <v>159</v>
      </c>
    </row>
    <row r="6" spans="1:4" s="49" customFormat="1" ht="15.6" x14ac:dyDescent="0.3">
      <c r="A6" s="49" t="s">
        <v>160</v>
      </c>
      <c r="C6" s="49" t="s">
        <v>161</v>
      </c>
    </row>
    <row r="7" spans="1:4" s="49" customFormat="1" ht="15.6" x14ac:dyDescent="0.3">
      <c r="A7" s="48"/>
      <c r="C7" s="49" t="s">
        <v>162</v>
      </c>
    </row>
    <row r="8" spans="1:4" s="49" customFormat="1" ht="15.6" x14ac:dyDescent="0.3">
      <c r="A8" s="49" t="s">
        <v>163</v>
      </c>
      <c r="C8" s="50" t="s">
        <v>164</v>
      </c>
    </row>
    <row r="9" spans="1:4" s="49" customFormat="1" ht="15.6" x14ac:dyDescent="0.3">
      <c r="A9" s="49" t="s">
        <v>165</v>
      </c>
      <c r="C9" s="49" t="s">
        <v>166</v>
      </c>
      <c r="D9" s="49">
        <v>2026</v>
      </c>
    </row>
    <row r="10" spans="1:4" s="49" customFormat="1" ht="15.6" x14ac:dyDescent="0.3">
      <c r="A10" s="49" t="s">
        <v>167</v>
      </c>
      <c r="B10" s="49" t="s">
        <v>168</v>
      </c>
      <c r="C10" s="49" t="s">
        <v>169</v>
      </c>
    </row>
    <row r="11" spans="1:4" s="49" customFormat="1" ht="15.6" x14ac:dyDescent="0.3">
      <c r="A11" s="49" t="s">
        <v>170</v>
      </c>
      <c r="C11" s="49" t="s">
        <v>171</v>
      </c>
    </row>
    <row r="12" spans="1:4" s="49" customFormat="1" ht="15.6" x14ac:dyDescent="0.3">
      <c r="A12" s="49" t="s">
        <v>172</v>
      </c>
    </row>
    <row r="13" spans="1:4" s="49" customFormat="1" ht="15.6" x14ac:dyDescent="0.3">
      <c r="A13" s="49" t="s">
        <v>201</v>
      </c>
    </row>
    <row r="14" spans="1:4" s="49" customFormat="1" ht="15.6" x14ac:dyDescent="0.3">
      <c r="A14" s="49" t="s">
        <v>173</v>
      </c>
    </row>
    <row r="15" spans="1:4" s="49" customFormat="1" ht="15.6" x14ac:dyDescent="0.3">
      <c r="A15" s="22" t="s">
        <v>174</v>
      </c>
    </row>
    <row r="16" spans="1:4" s="49" customFormat="1" ht="15.6" x14ac:dyDescent="0.3">
      <c r="A16" s="48" t="s">
        <v>175</v>
      </c>
    </row>
    <row r="17" spans="1:4" s="49" customFormat="1" ht="15.6" x14ac:dyDescent="0.3">
      <c r="A17" s="49" t="s">
        <v>176</v>
      </c>
      <c r="B17" s="51" t="s">
        <v>177</v>
      </c>
      <c r="C17" s="49" t="s">
        <v>178</v>
      </c>
    </row>
    <row r="18" spans="1:4" s="49" customFormat="1" ht="15.6" x14ac:dyDescent="0.3">
      <c r="A18" s="49" t="s">
        <v>179</v>
      </c>
      <c r="B18" s="51" t="s">
        <v>180</v>
      </c>
      <c r="C18" s="49" t="s">
        <v>181</v>
      </c>
    </row>
    <row r="19" spans="1:4" s="49" customFormat="1" ht="15.6" x14ac:dyDescent="0.3">
      <c r="A19" s="49" t="s">
        <v>182</v>
      </c>
      <c r="B19" s="51" t="s">
        <v>0</v>
      </c>
      <c r="C19" s="49" t="s">
        <v>183</v>
      </c>
    </row>
    <row r="20" spans="1:4" s="49" customFormat="1" ht="15.6" x14ac:dyDescent="0.3">
      <c r="C20" s="49" t="s">
        <v>184</v>
      </c>
    </row>
    <row r="21" spans="1:4" s="49" customFormat="1" ht="15.6" x14ac:dyDescent="0.3">
      <c r="C21" s="52" t="s">
        <v>185</v>
      </c>
    </row>
    <row r="22" spans="1:4" s="49" customFormat="1" ht="15.6" x14ac:dyDescent="0.3">
      <c r="C22" s="52" t="s">
        <v>186</v>
      </c>
    </row>
    <row r="23" spans="1:4" s="49" customFormat="1" ht="15.6" x14ac:dyDescent="0.3">
      <c r="B23" s="53"/>
      <c r="C23" s="54"/>
    </row>
    <row r="24" spans="1:4" s="49" customFormat="1" ht="15.6" x14ac:dyDescent="0.3">
      <c r="A24" s="49" t="s">
        <v>187</v>
      </c>
      <c r="C24" s="52"/>
    </row>
    <row r="25" spans="1:4" s="49" customFormat="1" ht="15.6" x14ac:dyDescent="0.3">
      <c r="A25" s="49" t="s">
        <v>188</v>
      </c>
      <c r="C25" s="52">
        <v>500003</v>
      </c>
    </row>
    <row r="26" spans="1:4" s="49" customFormat="1" ht="15.6" x14ac:dyDescent="0.3">
      <c r="A26" s="49" t="s">
        <v>189</v>
      </c>
      <c r="C26" s="49" t="s">
        <v>190</v>
      </c>
      <c r="D26" s="48"/>
    </row>
    <row r="27" spans="1:4" s="49" customFormat="1" ht="15.6" x14ac:dyDescent="0.3">
      <c r="D27" s="48"/>
    </row>
    <row r="28" spans="1:4" s="49" customFormat="1" ht="15.6" x14ac:dyDescent="0.3">
      <c r="A28" s="49" t="s">
        <v>191</v>
      </c>
      <c r="C28" s="49" t="s">
        <v>192</v>
      </c>
    </row>
    <row r="29" spans="1:4" s="49" customFormat="1" ht="15.6" x14ac:dyDescent="0.3">
      <c r="A29" s="49" t="s">
        <v>193</v>
      </c>
      <c r="C29" s="55"/>
    </row>
    <row r="31" spans="1:4" ht="15.9" customHeight="1" x14ac:dyDescent="0.25">
      <c r="A31" s="56" t="s">
        <v>194</v>
      </c>
    </row>
    <row r="32" spans="1:4" x14ac:dyDescent="0.25">
      <c r="A32" s="56" t="s">
        <v>195</v>
      </c>
    </row>
    <row r="33" spans="1:3" x14ac:dyDescent="0.25">
      <c r="A33" s="56" t="s">
        <v>196</v>
      </c>
    </row>
    <row r="34" spans="1:3" x14ac:dyDescent="0.25">
      <c r="A34" s="56" t="s">
        <v>197</v>
      </c>
      <c r="C34" s="57"/>
    </row>
    <row r="35" spans="1:3" x14ac:dyDescent="0.25">
      <c r="A35" s="56" t="s">
        <v>198</v>
      </c>
    </row>
    <row r="36" spans="1:3" x14ac:dyDescent="0.25">
      <c r="A36" s="56" t="s">
        <v>199</v>
      </c>
    </row>
  </sheetData>
  <pageMargins left="0.75" right="0.75" top="1" bottom="1" header="0.5" footer="0.5"/>
  <pageSetup orientation="portrait" horizontalDpi="120" verticalDpi="14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24BC7-238C-4BD8-B09B-024A746EAC9C}">
  <dimension ref="A1:L476"/>
  <sheetViews>
    <sheetView showGridLines="0" zoomScaleNormal="100" workbookViewId="0">
      <selection activeCell="D7" sqref="D7"/>
    </sheetView>
  </sheetViews>
  <sheetFormatPr defaultColWidth="9.109375" defaultRowHeight="15.6" x14ac:dyDescent="0.3"/>
  <cols>
    <col min="1" max="1" width="3.88671875" style="2" customWidth="1"/>
    <col min="2" max="2" width="15.44140625" style="2" customWidth="1"/>
    <col min="3" max="3" width="13.33203125" style="2" customWidth="1"/>
    <col min="4" max="4" width="17.88671875" style="2" customWidth="1"/>
    <col min="5" max="5" width="1.44140625" style="2" customWidth="1"/>
    <col min="6" max="6" width="1.33203125" style="2" customWidth="1"/>
    <col min="7" max="7" width="13.5546875" style="2" customWidth="1"/>
    <col min="8" max="8" width="15.6640625" style="2" customWidth="1"/>
    <col min="9" max="9" width="18.44140625" style="2" customWidth="1"/>
    <col min="10" max="10" width="18.33203125" style="2" customWidth="1"/>
    <col min="11" max="11" width="26.6640625" style="2" customWidth="1"/>
    <col min="12" max="12" width="2.88671875" style="2" customWidth="1"/>
    <col min="13" max="13" width="16" style="2" customWidth="1"/>
    <col min="14" max="16384" width="9.109375" style="2"/>
  </cols>
  <sheetData>
    <row r="1" spans="1:11" ht="16.2" x14ac:dyDescent="0.35">
      <c r="A1" s="1"/>
      <c r="B1" s="1"/>
      <c r="C1" s="1"/>
      <c r="D1" s="1" t="str">
        <f>ms!C17</f>
        <v>ANIL BABU</v>
      </c>
      <c r="E1" s="1"/>
      <c r="F1" s="1"/>
      <c r="K1" s="3"/>
    </row>
    <row r="2" spans="1:11" ht="16.2" x14ac:dyDescent="0.35">
      <c r="A2" s="1"/>
      <c r="B2" s="1"/>
      <c r="C2" s="4" t="s">
        <v>0</v>
      </c>
      <c r="D2" s="1" t="str">
        <f>ms!C19</f>
        <v>ABC &amp; Co</v>
      </c>
      <c r="E2" s="1"/>
      <c r="F2" s="1"/>
      <c r="K2" s="3"/>
    </row>
    <row r="3" spans="1:11" ht="16.2" x14ac:dyDescent="0.35">
      <c r="A3" s="1"/>
      <c r="B3" s="5"/>
      <c r="C3" s="5"/>
      <c r="D3" s="1" t="str">
        <f>ms!C20</f>
        <v>5-1-258</v>
      </c>
      <c r="E3" s="1"/>
      <c r="F3" s="1"/>
      <c r="K3" s="3"/>
    </row>
    <row r="4" spans="1:11" ht="16.2" x14ac:dyDescent="0.35">
      <c r="A4" s="1"/>
      <c r="B4" s="5"/>
      <c r="C4" s="5"/>
      <c r="D4" s="1" t="str">
        <f>ms!C21</f>
        <v>R P Road</v>
      </c>
      <c r="E4" s="1"/>
      <c r="F4" s="1"/>
      <c r="K4" s="3"/>
    </row>
    <row r="5" spans="1:11" ht="16.2" x14ac:dyDescent="0.35">
      <c r="A5" s="1"/>
      <c r="B5" s="1"/>
      <c r="C5" s="1"/>
      <c r="D5" s="1" t="str">
        <f>ms!C22</f>
        <v>Secunderabad</v>
      </c>
      <c r="E5" s="1"/>
      <c r="F5" s="5"/>
      <c r="K5" s="3"/>
    </row>
    <row r="6" spans="1:11" ht="16.2" x14ac:dyDescent="0.35">
      <c r="D6" s="1" t="s">
        <v>3</v>
      </c>
      <c r="E6" s="6"/>
      <c r="G6" s="1"/>
      <c r="H6" s="1"/>
      <c r="K6" s="3"/>
    </row>
    <row r="7" spans="1:11" ht="16.8" thickBot="1" x14ac:dyDescent="0.4">
      <c r="D7" s="1" t="str">
        <f>ms!A12</f>
        <v>BALANCE SHEET AS ON 31st MARCH, 2026</v>
      </c>
      <c r="E7" s="1"/>
      <c r="K7" s="3"/>
    </row>
    <row r="8" spans="1:11" ht="21" customHeight="1" thickBot="1" x14ac:dyDescent="0.4">
      <c r="A8" s="7" t="s">
        <v>1</v>
      </c>
      <c r="B8" s="7"/>
      <c r="C8" s="7"/>
      <c r="D8" s="8" t="s">
        <v>2</v>
      </c>
      <c r="E8" s="8"/>
      <c r="F8" s="9" t="s">
        <v>3</v>
      </c>
      <c r="G8" s="10" t="s">
        <v>4</v>
      </c>
      <c r="H8" s="10"/>
      <c r="I8" s="11" t="s">
        <v>2</v>
      </c>
      <c r="K8" s="3"/>
    </row>
    <row r="9" spans="1:11" ht="16.2" x14ac:dyDescent="0.35">
      <c r="A9" s="6" t="s">
        <v>5</v>
      </c>
      <c r="F9" s="2" t="s">
        <v>3</v>
      </c>
      <c r="G9" s="6" t="s">
        <v>6</v>
      </c>
      <c r="H9" s="6"/>
      <c r="I9" s="3" t="s">
        <v>3</v>
      </c>
      <c r="K9" s="3"/>
    </row>
    <row r="10" spans="1:11" ht="16.2" x14ac:dyDescent="0.35">
      <c r="A10" s="6" t="s">
        <v>7</v>
      </c>
      <c r="F10" s="2" t="s">
        <v>3</v>
      </c>
      <c r="G10" s="2" t="s">
        <v>8</v>
      </c>
      <c r="H10" s="6"/>
      <c r="I10" s="12">
        <f>Depnscdl!J23</f>
        <v>996332.72</v>
      </c>
      <c r="K10" s="3"/>
    </row>
    <row r="11" spans="1:11" ht="16.2" x14ac:dyDescent="0.35">
      <c r="A11" s="2" t="str">
        <f>D2</f>
        <v>ABC &amp; Co</v>
      </c>
      <c r="D11" s="12">
        <f>'p&amp;l'!$D$33</f>
        <v>1056337.1600000001</v>
      </c>
      <c r="H11" s="6"/>
      <c r="I11" s="12"/>
      <c r="K11" s="3"/>
    </row>
    <row r="12" spans="1:11" ht="16.2" x14ac:dyDescent="0.35">
      <c r="E12" s="12"/>
      <c r="G12" s="6" t="s">
        <v>9</v>
      </c>
      <c r="H12" s="6"/>
      <c r="K12" s="3"/>
    </row>
    <row r="13" spans="1:11" ht="16.2" x14ac:dyDescent="0.35">
      <c r="A13" s="6" t="s">
        <v>10</v>
      </c>
      <c r="D13" s="3"/>
      <c r="E13" s="12"/>
      <c r="G13" s="6" t="s">
        <v>11</v>
      </c>
      <c r="H13" s="6"/>
      <c r="K13" s="3"/>
    </row>
    <row r="14" spans="1:11" ht="16.2" x14ac:dyDescent="0.35">
      <c r="A14" s="6" t="s">
        <v>12</v>
      </c>
      <c r="D14" s="3"/>
      <c r="E14" s="12"/>
      <c r="G14" s="2" t="s">
        <v>13</v>
      </c>
      <c r="I14" s="3">
        <v>106980</v>
      </c>
      <c r="K14" s="3"/>
    </row>
    <row r="15" spans="1:11" x14ac:dyDescent="0.3">
      <c r="A15" s="2" t="s">
        <v>14</v>
      </c>
      <c r="D15" s="3">
        <v>256920</v>
      </c>
      <c r="I15" s="12"/>
      <c r="K15" s="3"/>
    </row>
    <row r="16" spans="1:11" ht="16.2" x14ac:dyDescent="0.35">
      <c r="E16" s="3"/>
      <c r="G16" s="6" t="s">
        <v>15</v>
      </c>
      <c r="H16" s="3"/>
      <c r="K16" s="3"/>
    </row>
    <row r="17" spans="4:11" x14ac:dyDescent="0.3">
      <c r="E17" s="3"/>
      <c r="G17" s="2" t="s">
        <v>16</v>
      </c>
      <c r="H17" s="3"/>
      <c r="I17" s="3">
        <v>158600</v>
      </c>
      <c r="K17" s="3"/>
    </row>
    <row r="18" spans="4:11" x14ac:dyDescent="0.3">
      <c r="D18" s="3"/>
      <c r="E18" s="3"/>
      <c r="K18" s="3"/>
    </row>
    <row r="19" spans="4:11" ht="16.2" thickBot="1" x14ac:dyDescent="0.35">
      <c r="E19" s="3"/>
      <c r="G19" s="2" t="s">
        <v>17</v>
      </c>
      <c r="I19" s="3">
        <f>I20-SUM(I9:I17)</f>
        <v>51344.440000000177</v>
      </c>
      <c r="J19" s="3"/>
      <c r="K19" s="3"/>
    </row>
    <row r="20" spans="4:11" ht="16.8" thickBot="1" x14ac:dyDescent="0.4">
      <c r="D20" s="13">
        <f>SUM(D10:D19)</f>
        <v>1313257.1600000001</v>
      </c>
      <c r="E20" s="14"/>
      <c r="I20" s="13">
        <f>$D$20</f>
        <v>1313257.1600000001</v>
      </c>
      <c r="J20" s="3"/>
      <c r="K20" s="3"/>
    </row>
    <row r="21" spans="4:11" ht="16.2" thickTop="1" x14ac:dyDescent="0.3">
      <c r="D21" s="3"/>
      <c r="E21" s="3"/>
      <c r="K21" s="3"/>
    </row>
    <row r="22" spans="4:11" x14ac:dyDescent="0.3">
      <c r="D22" s="3"/>
      <c r="E22" s="3"/>
      <c r="K22" s="3"/>
    </row>
    <row r="23" spans="4:11" ht="16.2" x14ac:dyDescent="0.35">
      <c r="D23" s="14"/>
      <c r="E23" s="14"/>
      <c r="G23" s="1"/>
      <c r="H23" s="1"/>
      <c r="K23" s="3"/>
    </row>
    <row r="24" spans="4:11" ht="16.2" x14ac:dyDescent="0.35">
      <c r="G24" s="1"/>
      <c r="H24" s="1"/>
      <c r="K24" s="3"/>
    </row>
    <row r="25" spans="4:11" ht="16.2" x14ac:dyDescent="0.35">
      <c r="G25" s="1"/>
      <c r="H25" s="1"/>
      <c r="K25" s="3"/>
    </row>
    <row r="26" spans="4:11" ht="16.2" x14ac:dyDescent="0.35">
      <c r="G26" s="1"/>
      <c r="H26" s="1"/>
      <c r="K26" s="3"/>
    </row>
    <row r="27" spans="4:11" ht="16.2" x14ac:dyDescent="0.35">
      <c r="F27" s="1"/>
      <c r="K27" s="3"/>
    </row>
    <row r="28" spans="4:11" ht="16.2" x14ac:dyDescent="0.35">
      <c r="F28" s="6"/>
      <c r="K28" s="3"/>
    </row>
    <row r="29" spans="4:11" ht="16.2" x14ac:dyDescent="0.35">
      <c r="F29" s="1"/>
      <c r="G29" s="6"/>
      <c r="H29" s="6"/>
      <c r="I29" s="6"/>
      <c r="K29" s="3"/>
    </row>
    <row r="30" spans="4:11" x14ac:dyDescent="0.3">
      <c r="G30" s="3"/>
      <c r="H30" s="3"/>
      <c r="K30" s="3"/>
    </row>
    <row r="31" spans="4:11" x14ac:dyDescent="0.3">
      <c r="G31" s="3"/>
      <c r="H31" s="3"/>
      <c r="K31" s="3"/>
    </row>
    <row r="32" spans="4:11" x14ac:dyDescent="0.3">
      <c r="G32" s="3"/>
      <c r="H32" s="3"/>
      <c r="K32" s="3"/>
    </row>
    <row r="33" spans="7:11" x14ac:dyDescent="0.3">
      <c r="G33" s="3"/>
      <c r="H33" s="3"/>
      <c r="K33" s="3"/>
    </row>
    <row r="34" spans="7:11" x14ac:dyDescent="0.3">
      <c r="G34" s="3"/>
      <c r="H34" s="3"/>
      <c r="K34" s="3"/>
    </row>
    <row r="35" spans="7:11" x14ac:dyDescent="0.3">
      <c r="G35" s="3"/>
      <c r="H35" s="3"/>
      <c r="K35" s="3"/>
    </row>
    <row r="36" spans="7:11" x14ac:dyDescent="0.3">
      <c r="G36" s="3"/>
      <c r="H36" s="3"/>
      <c r="K36" s="3"/>
    </row>
    <row r="37" spans="7:11" x14ac:dyDescent="0.3">
      <c r="G37" s="3"/>
      <c r="H37" s="3"/>
      <c r="K37" s="3"/>
    </row>
    <row r="38" spans="7:11" x14ac:dyDescent="0.3">
      <c r="G38" s="3"/>
      <c r="H38" s="3"/>
      <c r="K38" s="3"/>
    </row>
    <row r="39" spans="7:11" x14ac:dyDescent="0.3">
      <c r="G39" s="3"/>
      <c r="H39" s="3"/>
      <c r="K39" s="3"/>
    </row>
    <row r="40" spans="7:11" x14ac:dyDescent="0.3">
      <c r="G40" s="3"/>
      <c r="H40" s="3"/>
      <c r="K40" s="3"/>
    </row>
    <row r="41" spans="7:11" x14ac:dyDescent="0.3">
      <c r="G41" s="3"/>
      <c r="H41" s="3"/>
      <c r="K41" s="3"/>
    </row>
    <row r="42" spans="7:11" x14ac:dyDescent="0.3">
      <c r="G42" s="3"/>
      <c r="H42" s="3"/>
      <c r="K42" s="3"/>
    </row>
    <row r="43" spans="7:11" x14ac:dyDescent="0.3">
      <c r="G43" s="3"/>
      <c r="H43" s="3"/>
      <c r="K43" s="3"/>
    </row>
    <row r="44" spans="7:11" x14ac:dyDescent="0.3">
      <c r="G44" s="3"/>
      <c r="H44" s="3"/>
      <c r="K44" s="3"/>
    </row>
    <row r="45" spans="7:11" x14ac:dyDescent="0.3">
      <c r="G45" s="3"/>
      <c r="H45" s="3"/>
      <c r="K45" s="3"/>
    </row>
    <row r="46" spans="7:11" x14ac:dyDescent="0.3">
      <c r="G46" s="3"/>
      <c r="H46" s="3"/>
      <c r="K46" s="3"/>
    </row>
    <row r="47" spans="7:11" x14ac:dyDescent="0.3">
      <c r="G47" s="3"/>
      <c r="H47" s="3"/>
      <c r="K47" s="3"/>
    </row>
    <row r="48" spans="7:11" x14ac:dyDescent="0.3">
      <c r="G48" s="3"/>
      <c r="H48" s="3"/>
      <c r="K48" s="3"/>
    </row>
    <row r="49" spans="7:11" x14ac:dyDescent="0.3">
      <c r="G49" s="3"/>
      <c r="H49" s="3"/>
      <c r="K49" s="3"/>
    </row>
    <row r="50" spans="7:11" x14ac:dyDescent="0.3">
      <c r="G50" s="3"/>
      <c r="H50" s="3"/>
      <c r="K50" s="3"/>
    </row>
    <row r="51" spans="7:11" x14ac:dyDescent="0.3">
      <c r="G51" s="3"/>
      <c r="H51" s="3"/>
      <c r="K51" s="3"/>
    </row>
    <row r="52" spans="7:11" x14ac:dyDescent="0.3">
      <c r="G52" s="3"/>
      <c r="H52" s="3"/>
      <c r="K52" s="3"/>
    </row>
    <row r="53" spans="7:11" x14ac:dyDescent="0.3">
      <c r="G53" s="3"/>
      <c r="H53" s="3"/>
      <c r="K53" s="3"/>
    </row>
    <row r="54" spans="7:11" x14ac:dyDescent="0.3">
      <c r="G54" s="3"/>
      <c r="H54" s="3"/>
      <c r="K54" s="3"/>
    </row>
    <row r="55" spans="7:11" x14ac:dyDescent="0.3">
      <c r="G55" s="3"/>
      <c r="H55" s="3"/>
      <c r="K55" s="3"/>
    </row>
    <row r="56" spans="7:11" x14ac:dyDescent="0.3">
      <c r="G56" s="3"/>
      <c r="H56" s="3"/>
      <c r="K56" s="3"/>
    </row>
    <row r="57" spans="7:11" x14ac:dyDescent="0.3">
      <c r="G57" s="3"/>
      <c r="H57" s="3"/>
      <c r="K57" s="3"/>
    </row>
    <row r="58" spans="7:11" x14ac:dyDescent="0.3">
      <c r="G58" s="3"/>
      <c r="H58" s="3"/>
      <c r="K58" s="3"/>
    </row>
    <row r="59" spans="7:11" x14ac:dyDescent="0.3">
      <c r="G59" s="3"/>
      <c r="H59" s="3"/>
      <c r="K59" s="3"/>
    </row>
    <row r="60" spans="7:11" x14ac:dyDescent="0.3">
      <c r="G60" s="3"/>
      <c r="H60" s="3"/>
      <c r="K60" s="3"/>
    </row>
    <row r="61" spans="7:11" x14ac:dyDescent="0.3">
      <c r="G61" s="3"/>
      <c r="H61" s="3"/>
      <c r="K61" s="3"/>
    </row>
    <row r="62" spans="7:11" x14ac:dyDescent="0.3">
      <c r="G62" s="3"/>
      <c r="H62" s="3"/>
      <c r="K62" s="3"/>
    </row>
    <row r="63" spans="7:11" x14ac:dyDescent="0.3">
      <c r="G63" s="3"/>
      <c r="H63" s="3"/>
      <c r="K63" s="3"/>
    </row>
    <row r="64" spans="7:11" x14ac:dyDescent="0.3">
      <c r="G64" s="3"/>
      <c r="H64" s="3"/>
      <c r="K64" s="3"/>
    </row>
    <row r="65" spans="6:11" x14ac:dyDescent="0.3">
      <c r="G65" s="3"/>
      <c r="H65" s="3"/>
      <c r="K65" s="3"/>
    </row>
    <row r="66" spans="6:11" x14ac:dyDescent="0.3">
      <c r="G66" s="3"/>
      <c r="H66" s="3"/>
      <c r="K66" s="3"/>
    </row>
    <row r="67" spans="6:11" x14ac:dyDescent="0.3">
      <c r="G67" s="15"/>
      <c r="H67" s="15"/>
      <c r="K67" s="3"/>
    </row>
    <row r="68" spans="6:11" x14ac:dyDescent="0.3">
      <c r="K68" s="3"/>
    </row>
    <row r="69" spans="6:11" ht="16.2" x14ac:dyDescent="0.35">
      <c r="F69" s="1"/>
      <c r="G69" s="6"/>
      <c r="H69" s="6"/>
      <c r="I69" s="6"/>
      <c r="K69" s="3"/>
    </row>
    <row r="70" spans="6:11" x14ac:dyDescent="0.3">
      <c r="G70" s="3"/>
      <c r="H70" s="3"/>
      <c r="K70" s="3"/>
    </row>
    <row r="71" spans="6:11" x14ac:dyDescent="0.3">
      <c r="G71" s="3"/>
      <c r="H71" s="3"/>
      <c r="K71" s="3"/>
    </row>
    <row r="72" spans="6:11" x14ac:dyDescent="0.3">
      <c r="G72" s="3"/>
      <c r="H72" s="3"/>
      <c r="K72" s="3"/>
    </row>
    <row r="73" spans="6:11" x14ac:dyDescent="0.3">
      <c r="G73" s="3"/>
      <c r="H73" s="3"/>
      <c r="K73" s="3"/>
    </row>
    <row r="74" spans="6:11" x14ac:dyDescent="0.3">
      <c r="G74" s="3"/>
      <c r="H74" s="3"/>
      <c r="K74" s="3"/>
    </row>
    <row r="75" spans="6:11" x14ac:dyDescent="0.3">
      <c r="G75" s="3"/>
      <c r="H75" s="3"/>
      <c r="K75" s="3"/>
    </row>
    <row r="76" spans="6:11" x14ac:dyDescent="0.3">
      <c r="G76" s="3"/>
      <c r="H76" s="3"/>
      <c r="K76" s="3"/>
    </row>
    <row r="77" spans="6:11" x14ac:dyDescent="0.3">
      <c r="G77" s="3"/>
      <c r="H77" s="3"/>
      <c r="K77" s="3"/>
    </row>
    <row r="78" spans="6:11" x14ac:dyDescent="0.3">
      <c r="G78" s="3"/>
      <c r="H78" s="3"/>
      <c r="K78" s="3"/>
    </row>
    <row r="79" spans="6:11" x14ac:dyDescent="0.3">
      <c r="G79" s="3"/>
      <c r="H79" s="3"/>
      <c r="K79" s="3"/>
    </row>
    <row r="80" spans="6:11" x14ac:dyDescent="0.3">
      <c r="G80" s="3"/>
      <c r="H80" s="3"/>
      <c r="K80" s="3"/>
    </row>
    <row r="81" spans="7:11" x14ac:dyDescent="0.3">
      <c r="G81" s="3"/>
      <c r="H81" s="3"/>
      <c r="K81" s="3"/>
    </row>
    <row r="82" spans="7:11" x14ac:dyDescent="0.3">
      <c r="G82" s="3"/>
      <c r="H82" s="3"/>
      <c r="K82" s="3"/>
    </row>
    <row r="83" spans="7:11" x14ac:dyDescent="0.3">
      <c r="G83" s="3"/>
      <c r="H83" s="3"/>
      <c r="K83" s="3"/>
    </row>
    <row r="84" spans="7:11" x14ac:dyDescent="0.3">
      <c r="G84" s="3"/>
      <c r="H84" s="3"/>
      <c r="K84" s="3"/>
    </row>
    <row r="85" spans="7:11" x14ac:dyDescent="0.3">
      <c r="G85" s="3"/>
      <c r="H85" s="3"/>
      <c r="K85" s="3"/>
    </row>
    <row r="86" spans="7:11" x14ac:dyDescent="0.3">
      <c r="G86" s="3"/>
      <c r="H86" s="3"/>
      <c r="K86" s="3"/>
    </row>
    <row r="87" spans="7:11" x14ac:dyDescent="0.3">
      <c r="G87" s="3"/>
      <c r="H87" s="3"/>
      <c r="K87" s="3"/>
    </row>
    <row r="88" spans="7:11" x14ac:dyDescent="0.3">
      <c r="G88" s="3"/>
      <c r="H88" s="3"/>
      <c r="K88" s="3"/>
    </row>
    <row r="89" spans="7:11" x14ac:dyDescent="0.3">
      <c r="G89" s="3"/>
      <c r="H89" s="3"/>
      <c r="K89" s="3"/>
    </row>
    <row r="90" spans="7:11" x14ac:dyDescent="0.3">
      <c r="G90" s="3"/>
      <c r="H90" s="3"/>
      <c r="K90" s="3"/>
    </row>
    <row r="91" spans="7:11" x14ac:dyDescent="0.3">
      <c r="G91" s="3"/>
      <c r="H91" s="3"/>
      <c r="K91" s="3"/>
    </row>
    <row r="92" spans="7:11" x14ac:dyDescent="0.3">
      <c r="G92" s="3"/>
      <c r="H92" s="3"/>
      <c r="K92" s="3"/>
    </row>
    <row r="93" spans="7:11" x14ac:dyDescent="0.3">
      <c r="G93" s="3"/>
      <c r="H93" s="3"/>
      <c r="K93" s="3"/>
    </row>
    <row r="94" spans="7:11" x14ac:dyDescent="0.3">
      <c r="G94" s="3"/>
      <c r="H94" s="3"/>
      <c r="K94" s="3"/>
    </row>
    <row r="95" spans="7:11" x14ac:dyDescent="0.3">
      <c r="G95" s="3"/>
      <c r="H95" s="3"/>
      <c r="K95" s="3"/>
    </row>
    <row r="96" spans="7:11" x14ac:dyDescent="0.3">
      <c r="G96" s="3"/>
      <c r="H96" s="3"/>
      <c r="K96" s="3"/>
    </row>
    <row r="97" spans="7:11" x14ac:dyDescent="0.3">
      <c r="G97" s="3"/>
      <c r="H97" s="3"/>
      <c r="K97" s="3"/>
    </row>
    <row r="98" spans="7:11" x14ac:dyDescent="0.3">
      <c r="G98" s="3"/>
      <c r="H98" s="3"/>
      <c r="K98" s="3"/>
    </row>
    <row r="99" spans="7:11" x14ac:dyDescent="0.3">
      <c r="G99" s="3"/>
      <c r="H99" s="3"/>
      <c r="K99" s="3"/>
    </row>
    <row r="100" spans="7:11" x14ac:dyDescent="0.3">
      <c r="G100" s="3"/>
      <c r="H100" s="3"/>
      <c r="K100" s="3"/>
    </row>
    <row r="101" spans="7:11" x14ac:dyDescent="0.3">
      <c r="G101" s="3"/>
      <c r="H101" s="3"/>
      <c r="K101" s="3"/>
    </row>
    <row r="102" spans="7:11" x14ac:dyDescent="0.3">
      <c r="G102" s="3"/>
      <c r="H102" s="3"/>
      <c r="K102" s="3"/>
    </row>
    <row r="103" spans="7:11" x14ac:dyDescent="0.3">
      <c r="G103" s="3"/>
      <c r="H103" s="3"/>
      <c r="K103" s="3"/>
    </row>
    <row r="104" spans="7:11" x14ac:dyDescent="0.3">
      <c r="G104" s="3"/>
      <c r="H104" s="3"/>
      <c r="K104" s="3"/>
    </row>
    <row r="105" spans="7:11" x14ac:dyDescent="0.3">
      <c r="G105" s="3"/>
      <c r="H105" s="3"/>
      <c r="K105" s="3"/>
    </row>
    <row r="106" spans="7:11" x14ac:dyDescent="0.3">
      <c r="G106" s="3"/>
      <c r="H106" s="3"/>
      <c r="K106" s="3"/>
    </row>
    <row r="107" spans="7:11" x14ac:dyDescent="0.3">
      <c r="G107" s="3"/>
      <c r="H107" s="3"/>
      <c r="K107" s="3"/>
    </row>
    <row r="108" spans="7:11" x14ac:dyDescent="0.3">
      <c r="G108" s="3"/>
      <c r="H108" s="3"/>
      <c r="K108" s="3"/>
    </row>
    <row r="109" spans="7:11" x14ac:dyDescent="0.3">
      <c r="G109" s="3"/>
      <c r="H109" s="3"/>
      <c r="K109" s="3"/>
    </row>
    <row r="110" spans="7:11" x14ac:dyDescent="0.3">
      <c r="G110" s="3"/>
      <c r="H110" s="3"/>
      <c r="K110" s="3"/>
    </row>
    <row r="111" spans="7:11" x14ac:dyDescent="0.3">
      <c r="G111" s="3"/>
      <c r="H111" s="3"/>
      <c r="K111" s="3"/>
    </row>
    <row r="112" spans="7:11" x14ac:dyDescent="0.3">
      <c r="G112" s="3"/>
      <c r="H112" s="3"/>
      <c r="K112" s="3"/>
    </row>
    <row r="113" spans="7:11" x14ac:dyDescent="0.3">
      <c r="G113" s="3"/>
      <c r="H113" s="3"/>
      <c r="K113" s="3"/>
    </row>
    <row r="114" spans="7:11" x14ac:dyDescent="0.3">
      <c r="G114" s="3"/>
      <c r="H114" s="3"/>
      <c r="K114" s="3"/>
    </row>
    <row r="115" spans="7:11" x14ac:dyDescent="0.3">
      <c r="G115" s="3"/>
      <c r="H115" s="3"/>
      <c r="K115" s="3"/>
    </row>
    <row r="116" spans="7:11" x14ac:dyDescent="0.3">
      <c r="G116" s="3"/>
      <c r="H116" s="3"/>
      <c r="K116" s="3"/>
    </row>
    <row r="117" spans="7:11" x14ac:dyDescent="0.3">
      <c r="G117" s="3"/>
      <c r="H117" s="3"/>
      <c r="K117" s="3"/>
    </row>
    <row r="118" spans="7:11" x14ac:dyDescent="0.3">
      <c r="G118" s="3"/>
      <c r="H118" s="3"/>
      <c r="K118" s="3"/>
    </row>
    <row r="119" spans="7:11" x14ac:dyDescent="0.3">
      <c r="G119" s="3"/>
      <c r="H119" s="3"/>
      <c r="K119" s="3"/>
    </row>
    <row r="120" spans="7:11" x14ac:dyDescent="0.3">
      <c r="G120" s="3"/>
      <c r="H120" s="3"/>
      <c r="K120" s="3"/>
    </row>
    <row r="121" spans="7:11" x14ac:dyDescent="0.3">
      <c r="G121" s="3"/>
      <c r="H121" s="3"/>
      <c r="K121" s="3"/>
    </row>
    <row r="122" spans="7:11" x14ac:dyDescent="0.3">
      <c r="G122" s="3"/>
      <c r="H122" s="3"/>
      <c r="K122" s="3"/>
    </row>
    <row r="123" spans="7:11" x14ac:dyDescent="0.3">
      <c r="G123" s="3"/>
      <c r="H123" s="3"/>
      <c r="K123" s="3"/>
    </row>
    <row r="124" spans="7:11" x14ac:dyDescent="0.3">
      <c r="G124" s="3"/>
      <c r="H124" s="3"/>
      <c r="K124" s="3"/>
    </row>
    <row r="125" spans="7:11" x14ac:dyDescent="0.3">
      <c r="G125" s="3"/>
      <c r="H125" s="3"/>
      <c r="K125" s="3"/>
    </row>
    <row r="126" spans="7:11" x14ac:dyDescent="0.3">
      <c r="G126" s="3"/>
      <c r="H126" s="3"/>
      <c r="K126" s="3"/>
    </row>
    <row r="127" spans="7:11" x14ac:dyDescent="0.3">
      <c r="G127" s="3"/>
      <c r="H127" s="3"/>
      <c r="K127" s="3"/>
    </row>
    <row r="128" spans="7:11" x14ac:dyDescent="0.3">
      <c r="G128" s="3"/>
      <c r="H128" s="3"/>
      <c r="K128" s="3"/>
    </row>
    <row r="129" spans="7:11" x14ac:dyDescent="0.3">
      <c r="G129" s="3"/>
      <c r="H129" s="3"/>
      <c r="K129" s="3"/>
    </row>
    <row r="130" spans="7:11" x14ac:dyDescent="0.3">
      <c r="G130" s="3"/>
      <c r="H130" s="3"/>
      <c r="K130" s="3"/>
    </row>
    <row r="131" spans="7:11" x14ac:dyDescent="0.3">
      <c r="G131" s="3"/>
      <c r="H131" s="3"/>
      <c r="K131" s="3"/>
    </row>
    <row r="132" spans="7:11" x14ac:dyDescent="0.3">
      <c r="G132" s="3"/>
      <c r="H132" s="3"/>
      <c r="K132" s="3"/>
    </row>
    <row r="133" spans="7:11" x14ac:dyDescent="0.3">
      <c r="G133" s="3"/>
      <c r="H133" s="3"/>
      <c r="K133" s="3"/>
    </row>
    <row r="134" spans="7:11" x14ac:dyDescent="0.3">
      <c r="G134" s="3"/>
      <c r="H134" s="3"/>
      <c r="K134" s="3"/>
    </row>
    <row r="135" spans="7:11" x14ac:dyDescent="0.3">
      <c r="G135" s="3"/>
      <c r="H135" s="3"/>
      <c r="K135" s="3"/>
    </row>
    <row r="136" spans="7:11" x14ac:dyDescent="0.3">
      <c r="G136" s="3"/>
      <c r="H136" s="3"/>
      <c r="K136" s="3"/>
    </row>
    <row r="137" spans="7:11" x14ac:dyDescent="0.3">
      <c r="G137" s="15"/>
      <c r="H137" s="15"/>
      <c r="K137" s="3"/>
    </row>
    <row r="138" spans="7:11" x14ac:dyDescent="0.3">
      <c r="G138" s="15"/>
      <c r="H138" s="15"/>
      <c r="K138" s="3"/>
    </row>
    <row r="139" spans="7:11" x14ac:dyDescent="0.3">
      <c r="G139" s="15"/>
      <c r="H139" s="15"/>
      <c r="K139" s="3"/>
    </row>
    <row r="140" spans="7:11" x14ac:dyDescent="0.3">
      <c r="G140" s="15"/>
      <c r="H140" s="15"/>
      <c r="K140" s="3"/>
    </row>
    <row r="141" spans="7:11" x14ac:dyDescent="0.3">
      <c r="G141" s="15"/>
      <c r="H141" s="15"/>
      <c r="K141" s="3"/>
    </row>
    <row r="142" spans="7:11" x14ac:dyDescent="0.3">
      <c r="K142" s="3"/>
    </row>
    <row r="143" spans="7:11" x14ac:dyDescent="0.3">
      <c r="G143" s="15"/>
      <c r="H143" s="15"/>
      <c r="K143" s="3"/>
    </row>
    <row r="144" spans="7:11" x14ac:dyDescent="0.3">
      <c r="G144" s="15"/>
      <c r="H144" s="15"/>
      <c r="K144" s="3"/>
    </row>
    <row r="145" spans="7:11" x14ac:dyDescent="0.3">
      <c r="G145" s="15"/>
      <c r="H145" s="15"/>
      <c r="K145" s="3"/>
    </row>
    <row r="146" spans="7:11" x14ac:dyDescent="0.3">
      <c r="G146" s="15"/>
      <c r="H146" s="15"/>
      <c r="K146" s="3"/>
    </row>
    <row r="147" spans="7:11" x14ac:dyDescent="0.3">
      <c r="G147" s="15"/>
      <c r="H147" s="15"/>
      <c r="K147" s="3"/>
    </row>
    <row r="148" spans="7:11" x14ac:dyDescent="0.3">
      <c r="G148" s="15"/>
      <c r="H148" s="15"/>
      <c r="K148" s="3"/>
    </row>
    <row r="149" spans="7:11" x14ac:dyDescent="0.3">
      <c r="G149" s="15"/>
      <c r="H149" s="15"/>
      <c r="K149" s="3"/>
    </row>
    <row r="150" spans="7:11" x14ac:dyDescent="0.3">
      <c r="G150" s="15"/>
      <c r="H150" s="15"/>
      <c r="K150" s="3"/>
    </row>
    <row r="151" spans="7:11" x14ac:dyDescent="0.3">
      <c r="G151" s="15"/>
      <c r="H151" s="15"/>
      <c r="K151" s="3"/>
    </row>
    <row r="152" spans="7:11" x14ac:dyDescent="0.3">
      <c r="G152" s="15"/>
      <c r="H152" s="15"/>
      <c r="K152" s="3"/>
    </row>
    <row r="153" spans="7:11" x14ac:dyDescent="0.3">
      <c r="G153" s="15"/>
      <c r="H153" s="15"/>
      <c r="K153" s="3"/>
    </row>
    <row r="154" spans="7:11" x14ac:dyDescent="0.3">
      <c r="G154" s="15"/>
      <c r="H154" s="15"/>
      <c r="K154" s="3"/>
    </row>
    <row r="155" spans="7:11" x14ac:dyDescent="0.3">
      <c r="G155" s="15"/>
      <c r="H155" s="15"/>
      <c r="K155" s="3"/>
    </row>
    <row r="156" spans="7:11" x14ac:dyDescent="0.3">
      <c r="G156" s="15"/>
      <c r="H156" s="15"/>
      <c r="K156" s="3"/>
    </row>
    <row r="157" spans="7:11" x14ac:dyDescent="0.3">
      <c r="G157" s="15"/>
      <c r="H157" s="15"/>
      <c r="K157" s="3"/>
    </row>
    <row r="158" spans="7:11" x14ac:dyDescent="0.3">
      <c r="G158" s="15"/>
      <c r="H158" s="15"/>
      <c r="K158" s="3"/>
    </row>
    <row r="159" spans="7:11" x14ac:dyDescent="0.3">
      <c r="G159" s="15"/>
      <c r="H159" s="15"/>
      <c r="K159" s="3"/>
    </row>
    <row r="160" spans="7:11" x14ac:dyDescent="0.3">
      <c r="G160" s="15"/>
      <c r="H160" s="15"/>
      <c r="K160" s="3"/>
    </row>
    <row r="161" spans="7:11" x14ac:dyDescent="0.3">
      <c r="G161" s="15"/>
      <c r="H161" s="15"/>
      <c r="K161" s="3"/>
    </row>
    <row r="162" spans="7:11" x14ac:dyDescent="0.3">
      <c r="G162" s="15"/>
      <c r="H162" s="15"/>
      <c r="K162" s="3"/>
    </row>
    <row r="163" spans="7:11" x14ac:dyDescent="0.3">
      <c r="G163" s="15"/>
      <c r="H163" s="15"/>
      <c r="K163" s="3"/>
    </row>
    <row r="164" spans="7:11" x14ac:dyDescent="0.3">
      <c r="G164" s="15"/>
      <c r="H164" s="15"/>
      <c r="K164" s="3"/>
    </row>
    <row r="165" spans="7:11" x14ac:dyDescent="0.3">
      <c r="G165" s="15"/>
      <c r="H165" s="15"/>
      <c r="K165" s="3"/>
    </row>
    <row r="166" spans="7:11" x14ac:dyDescent="0.3">
      <c r="G166" s="15"/>
      <c r="H166" s="15"/>
      <c r="K166" s="3"/>
    </row>
    <row r="167" spans="7:11" x14ac:dyDescent="0.3">
      <c r="G167" s="15"/>
      <c r="H167" s="15"/>
      <c r="K167" s="3"/>
    </row>
    <row r="168" spans="7:11" x14ac:dyDescent="0.3">
      <c r="G168" s="15"/>
      <c r="H168" s="15"/>
      <c r="K168" s="3"/>
    </row>
    <row r="169" spans="7:11" x14ac:dyDescent="0.3">
      <c r="G169" s="15"/>
      <c r="H169" s="15"/>
      <c r="K169" s="3"/>
    </row>
    <row r="170" spans="7:11" x14ac:dyDescent="0.3">
      <c r="G170" s="15"/>
      <c r="H170" s="15"/>
      <c r="K170" s="3"/>
    </row>
    <row r="171" spans="7:11" x14ac:dyDescent="0.3">
      <c r="G171" s="15"/>
      <c r="H171" s="15"/>
      <c r="K171" s="3"/>
    </row>
    <row r="172" spans="7:11" x14ac:dyDescent="0.3">
      <c r="G172" s="15"/>
      <c r="H172" s="15"/>
      <c r="K172" s="3"/>
    </row>
    <row r="173" spans="7:11" x14ac:dyDescent="0.3">
      <c r="G173" s="15"/>
      <c r="H173" s="15"/>
      <c r="K173" s="3"/>
    </row>
    <row r="174" spans="7:11" x14ac:dyDescent="0.3">
      <c r="G174" s="15"/>
      <c r="H174" s="15"/>
      <c r="K174" s="3"/>
    </row>
    <row r="175" spans="7:11" x14ac:dyDescent="0.3">
      <c r="G175" s="15"/>
      <c r="H175" s="15"/>
      <c r="K175" s="3"/>
    </row>
    <row r="176" spans="7:11" x14ac:dyDescent="0.3">
      <c r="G176" s="15"/>
      <c r="H176" s="15"/>
      <c r="K176" s="3"/>
    </row>
    <row r="177" spans="7:11" x14ac:dyDescent="0.3">
      <c r="G177" s="15"/>
      <c r="H177" s="15"/>
      <c r="K177" s="3"/>
    </row>
    <row r="178" spans="7:11" x14ac:dyDescent="0.3">
      <c r="G178" s="15"/>
      <c r="H178" s="15"/>
      <c r="K178" s="3"/>
    </row>
    <row r="179" spans="7:11" x14ac:dyDescent="0.3">
      <c r="G179" s="15"/>
      <c r="H179" s="15"/>
      <c r="K179" s="3"/>
    </row>
    <row r="180" spans="7:11" x14ac:dyDescent="0.3">
      <c r="G180" s="15"/>
      <c r="H180" s="15"/>
      <c r="K180" s="3"/>
    </row>
    <row r="181" spans="7:11" x14ac:dyDescent="0.3">
      <c r="G181" s="15"/>
      <c r="H181" s="15"/>
      <c r="K181" s="3"/>
    </row>
    <row r="182" spans="7:11" x14ac:dyDescent="0.3">
      <c r="G182" s="15"/>
      <c r="H182" s="15"/>
      <c r="K182" s="3"/>
    </row>
    <row r="183" spans="7:11" x14ac:dyDescent="0.3">
      <c r="G183" s="15"/>
      <c r="H183" s="15"/>
      <c r="K183" s="3"/>
    </row>
    <row r="184" spans="7:11" x14ac:dyDescent="0.3">
      <c r="G184" s="15"/>
      <c r="H184" s="15"/>
      <c r="K184" s="3"/>
    </row>
    <row r="185" spans="7:11" x14ac:dyDescent="0.3">
      <c r="G185" s="15"/>
      <c r="H185" s="15"/>
      <c r="K185" s="3"/>
    </row>
    <row r="186" spans="7:11" x14ac:dyDescent="0.3">
      <c r="G186" s="15"/>
      <c r="H186" s="15"/>
      <c r="K186" s="3"/>
    </row>
    <row r="187" spans="7:11" x14ac:dyDescent="0.3">
      <c r="G187" s="15"/>
      <c r="H187" s="15"/>
      <c r="K187" s="3"/>
    </row>
    <row r="188" spans="7:11" x14ac:dyDescent="0.3">
      <c r="G188" s="15"/>
      <c r="H188" s="15"/>
      <c r="K188" s="3"/>
    </row>
    <row r="189" spans="7:11" x14ac:dyDescent="0.3">
      <c r="G189" s="15"/>
      <c r="H189" s="15"/>
      <c r="K189" s="3"/>
    </row>
    <row r="190" spans="7:11" x14ac:dyDescent="0.3">
      <c r="G190" s="15"/>
      <c r="H190" s="15"/>
      <c r="K190" s="3"/>
    </row>
    <row r="191" spans="7:11" x14ac:dyDescent="0.3">
      <c r="G191" s="15"/>
      <c r="H191" s="15"/>
      <c r="K191" s="3"/>
    </row>
    <row r="192" spans="7:11" x14ac:dyDescent="0.3">
      <c r="G192" s="15"/>
      <c r="H192" s="15"/>
      <c r="K192" s="3"/>
    </row>
    <row r="193" spans="7:11" x14ac:dyDescent="0.3">
      <c r="G193" s="15"/>
      <c r="H193" s="15"/>
      <c r="K193" s="3"/>
    </row>
    <row r="194" spans="7:11" x14ac:dyDescent="0.3">
      <c r="G194" s="15"/>
      <c r="H194" s="15"/>
      <c r="K194" s="3"/>
    </row>
    <row r="195" spans="7:11" x14ac:dyDescent="0.3">
      <c r="G195" s="15"/>
      <c r="H195" s="15"/>
      <c r="K195" s="3"/>
    </row>
    <row r="196" spans="7:11" x14ac:dyDescent="0.3">
      <c r="G196" s="15"/>
      <c r="H196" s="15"/>
      <c r="K196" s="3"/>
    </row>
    <row r="197" spans="7:11" x14ac:dyDescent="0.3">
      <c r="G197" s="15"/>
      <c r="H197" s="15"/>
      <c r="K197" s="3"/>
    </row>
    <row r="198" spans="7:11" x14ac:dyDescent="0.3">
      <c r="G198" s="15"/>
      <c r="H198" s="15"/>
      <c r="K198" s="3"/>
    </row>
    <row r="199" spans="7:11" x14ac:dyDescent="0.3">
      <c r="G199" s="15"/>
      <c r="H199" s="15"/>
      <c r="K199" s="3"/>
    </row>
    <row r="200" spans="7:11" x14ac:dyDescent="0.3">
      <c r="G200" s="15"/>
      <c r="H200" s="15"/>
      <c r="K200" s="3"/>
    </row>
    <row r="201" spans="7:11" x14ac:dyDescent="0.3">
      <c r="G201" s="15"/>
      <c r="H201" s="15"/>
      <c r="K201" s="3"/>
    </row>
    <row r="202" spans="7:11" x14ac:dyDescent="0.3">
      <c r="G202" s="15"/>
      <c r="H202" s="15"/>
      <c r="K202" s="3"/>
    </row>
    <row r="203" spans="7:11" x14ac:dyDescent="0.3">
      <c r="G203" s="15"/>
      <c r="H203" s="15"/>
      <c r="K203" s="3"/>
    </row>
    <row r="204" spans="7:11" x14ac:dyDescent="0.3">
      <c r="G204" s="15"/>
      <c r="H204" s="15"/>
      <c r="K204" s="3"/>
    </row>
    <row r="205" spans="7:11" x14ac:dyDescent="0.3">
      <c r="G205" s="15"/>
      <c r="H205" s="15"/>
      <c r="K205" s="3"/>
    </row>
    <row r="206" spans="7:11" x14ac:dyDescent="0.3">
      <c r="G206" s="15"/>
      <c r="H206" s="15"/>
      <c r="K206" s="3"/>
    </row>
    <row r="207" spans="7:11" x14ac:dyDescent="0.3">
      <c r="G207" s="15"/>
      <c r="H207" s="15"/>
      <c r="K207" s="3"/>
    </row>
    <row r="208" spans="7:11" x14ac:dyDescent="0.3">
      <c r="G208" s="15"/>
      <c r="H208" s="15"/>
      <c r="K208" s="3"/>
    </row>
    <row r="209" spans="7:12" x14ac:dyDescent="0.3">
      <c r="G209" s="15"/>
      <c r="H209" s="15"/>
      <c r="K209" s="3"/>
    </row>
    <row r="210" spans="7:12" x14ac:dyDescent="0.3">
      <c r="G210" s="15"/>
      <c r="H210" s="15"/>
      <c r="K210" s="3"/>
    </row>
    <row r="211" spans="7:12" x14ac:dyDescent="0.3">
      <c r="G211" s="15"/>
      <c r="H211" s="15"/>
      <c r="K211" s="3"/>
    </row>
    <row r="212" spans="7:12" x14ac:dyDescent="0.3">
      <c r="G212" s="15"/>
      <c r="H212" s="15"/>
      <c r="K212" s="3"/>
    </row>
    <row r="213" spans="7:12" x14ac:dyDescent="0.3">
      <c r="G213" s="15"/>
      <c r="H213" s="15"/>
      <c r="K213" s="3"/>
    </row>
    <row r="214" spans="7:12" x14ac:dyDescent="0.3">
      <c r="G214" s="15"/>
      <c r="H214" s="15"/>
      <c r="K214" s="3"/>
    </row>
    <row r="215" spans="7:12" x14ac:dyDescent="0.3">
      <c r="G215" s="15"/>
      <c r="H215" s="15"/>
      <c r="K215" s="3"/>
    </row>
    <row r="216" spans="7:12" ht="16.2" x14ac:dyDescent="0.35">
      <c r="G216" s="15"/>
      <c r="H216" s="15"/>
      <c r="J216" s="6"/>
      <c r="K216" s="14"/>
      <c r="L216" s="15"/>
    </row>
    <row r="217" spans="7:12" x14ac:dyDescent="0.3">
      <c r="G217" s="15"/>
      <c r="H217" s="15"/>
      <c r="K217" s="3"/>
    </row>
    <row r="218" spans="7:12" x14ac:dyDescent="0.3">
      <c r="G218" s="15"/>
      <c r="H218" s="15"/>
      <c r="K218" s="3"/>
    </row>
    <row r="219" spans="7:12" x14ac:dyDescent="0.3">
      <c r="G219" s="15"/>
      <c r="H219" s="15"/>
      <c r="K219" s="3"/>
    </row>
    <row r="220" spans="7:12" x14ac:dyDescent="0.3">
      <c r="G220" s="15"/>
      <c r="H220" s="15"/>
      <c r="K220" s="3"/>
    </row>
    <row r="221" spans="7:12" x14ac:dyDescent="0.3">
      <c r="G221" s="15"/>
      <c r="H221" s="15"/>
      <c r="K221" s="3"/>
    </row>
    <row r="222" spans="7:12" x14ac:dyDescent="0.3">
      <c r="G222" s="15"/>
      <c r="H222" s="15"/>
      <c r="K222" s="3"/>
    </row>
    <row r="223" spans="7:12" x14ac:dyDescent="0.3">
      <c r="G223" s="15"/>
      <c r="H223" s="15"/>
      <c r="K223" s="3"/>
    </row>
    <row r="224" spans="7:12" x14ac:dyDescent="0.3">
      <c r="G224" s="15"/>
      <c r="H224" s="15"/>
      <c r="K224" s="3"/>
    </row>
    <row r="225" spans="7:12" x14ac:dyDescent="0.3">
      <c r="G225" s="15"/>
      <c r="H225" s="15"/>
      <c r="K225" s="3"/>
    </row>
    <row r="226" spans="7:12" x14ac:dyDescent="0.3">
      <c r="G226" s="15"/>
      <c r="H226" s="15"/>
      <c r="K226" s="3"/>
    </row>
    <row r="227" spans="7:12" x14ac:dyDescent="0.3">
      <c r="G227" s="15"/>
      <c r="H227" s="15"/>
      <c r="K227" s="3"/>
    </row>
    <row r="228" spans="7:12" ht="16.2" x14ac:dyDescent="0.35">
      <c r="G228" s="15"/>
      <c r="H228" s="15"/>
      <c r="J228" s="6"/>
      <c r="K228" s="14"/>
      <c r="L228" s="15"/>
    </row>
    <row r="229" spans="7:12" x14ac:dyDescent="0.3">
      <c r="G229" s="15"/>
      <c r="H229" s="15"/>
      <c r="K229" s="3"/>
    </row>
    <row r="230" spans="7:12" x14ac:dyDescent="0.3">
      <c r="G230" s="15"/>
      <c r="H230" s="15"/>
      <c r="K230" s="3"/>
    </row>
    <row r="231" spans="7:12" x14ac:dyDescent="0.3">
      <c r="G231" s="15"/>
      <c r="H231" s="15"/>
      <c r="K231" s="3"/>
    </row>
    <row r="232" spans="7:12" x14ac:dyDescent="0.3">
      <c r="G232" s="15"/>
      <c r="H232" s="15"/>
      <c r="K232" s="3"/>
    </row>
    <row r="233" spans="7:12" x14ac:dyDescent="0.3">
      <c r="G233" s="15"/>
      <c r="H233" s="15"/>
      <c r="K233" s="3"/>
    </row>
    <row r="234" spans="7:12" x14ac:dyDescent="0.3">
      <c r="G234" s="15"/>
      <c r="H234" s="15"/>
      <c r="K234" s="3"/>
    </row>
    <row r="235" spans="7:12" x14ac:dyDescent="0.3">
      <c r="G235" s="15"/>
      <c r="H235" s="15"/>
      <c r="K235" s="3"/>
    </row>
    <row r="236" spans="7:12" x14ac:dyDescent="0.3">
      <c r="G236" s="15"/>
      <c r="H236" s="15"/>
      <c r="K236" s="3"/>
    </row>
    <row r="237" spans="7:12" x14ac:dyDescent="0.3">
      <c r="G237" s="15"/>
      <c r="H237" s="15"/>
      <c r="K237" s="3"/>
    </row>
    <row r="238" spans="7:12" x14ac:dyDescent="0.3">
      <c r="G238" s="15"/>
      <c r="H238" s="15"/>
      <c r="K238" s="3"/>
    </row>
    <row r="239" spans="7:12" x14ac:dyDescent="0.3">
      <c r="G239" s="15"/>
      <c r="H239" s="15"/>
      <c r="K239" s="3"/>
    </row>
    <row r="240" spans="7:12" x14ac:dyDescent="0.3">
      <c r="G240" s="15"/>
      <c r="H240" s="15"/>
      <c r="K240" s="3"/>
    </row>
    <row r="241" spans="7:11" x14ac:dyDescent="0.3">
      <c r="G241" s="15"/>
      <c r="H241" s="15"/>
      <c r="K241" s="3"/>
    </row>
    <row r="242" spans="7:11" x14ac:dyDescent="0.3">
      <c r="G242" s="15"/>
      <c r="H242" s="15"/>
      <c r="K242" s="3"/>
    </row>
    <row r="243" spans="7:11" x14ac:dyDescent="0.3">
      <c r="G243" s="15"/>
      <c r="H243" s="15"/>
      <c r="K243" s="3"/>
    </row>
    <row r="244" spans="7:11" x14ac:dyDescent="0.3">
      <c r="G244" s="15"/>
      <c r="H244" s="15"/>
      <c r="K244" s="3"/>
    </row>
    <row r="245" spans="7:11" x14ac:dyDescent="0.3">
      <c r="G245" s="15"/>
      <c r="H245" s="15"/>
      <c r="K245" s="3"/>
    </row>
    <row r="246" spans="7:11" x14ac:dyDescent="0.3">
      <c r="G246" s="15"/>
      <c r="H246" s="15"/>
      <c r="K246" s="3"/>
    </row>
    <row r="247" spans="7:11" x14ac:dyDescent="0.3">
      <c r="G247" s="15"/>
      <c r="H247" s="15"/>
      <c r="K247" s="3"/>
    </row>
    <row r="248" spans="7:11" x14ac:dyDescent="0.3">
      <c r="G248" s="15"/>
      <c r="H248" s="15"/>
    </row>
    <row r="249" spans="7:11" x14ac:dyDescent="0.3">
      <c r="G249" s="15"/>
      <c r="H249" s="15"/>
      <c r="K249" s="3"/>
    </row>
    <row r="250" spans="7:11" x14ac:dyDescent="0.3">
      <c r="G250" s="15"/>
      <c r="H250" s="15"/>
    </row>
    <row r="251" spans="7:11" x14ac:dyDescent="0.3">
      <c r="G251" s="15"/>
      <c r="H251" s="15"/>
      <c r="K251" s="3"/>
    </row>
    <row r="252" spans="7:11" x14ac:dyDescent="0.3">
      <c r="G252" s="15"/>
      <c r="H252" s="15"/>
      <c r="K252" s="3"/>
    </row>
    <row r="253" spans="7:11" x14ac:dyDescent="0.3">
      <c r="G253" s="15"/>
      <c r="H253" s="15"/>
      <c r="K253" s="3"/>
    </row>
    <row r="254" spans="7:11" x14ac:dyDescent="0.3">
      <c r="G254" s="15"/>
      <c r="H254" s="15"/>
    </row>
    <row r="255" spans="7:11" x14ac:dyDescent="0.3">
      <c r="G255" s="15"/>
      <c r="H255" s="15"/>
    </row>
    <row r="256" spans="7:11" x14ac:dyDescent="0.3">
      <c r="G256" s="15"/>
      <c r="H256" s="15"/>
    </row>
    <row r="257" spans="7:11" x14ac:dyDescent="0.3">
      <c r="G257" s="15"/>
      <c r="H257" s="15"/>
    </row>
    <row r="258" spans="7:11" x14ac:dyDescent="0.3">
      <c r="G258" s="15"/>
      <c r="H258" s="15"/>
    </row>
    <row r="259" spans="7:11" x14ac:dyDescent="0.3">
      <c r="G259" s="15"/>
      <c r="H259" s="15"/>
    </row>
    <row r="260" spans="7:11" x14ac:dyDescent="0.3">
      <c r="G260" s="15"/>
      <c r="H260" s="15"/>
    </row>
    <row r="261" spans="7:11" x14ac:dyDescent="0.3">
      <c r="G261" s="15"/>
      <c r="H261" s="15"/>
      <c r="K261" s="3"/>
    </row>
    <row r="262" spans="7:11" ht="16.2" x14ac:dyDescent="0.35">
      <c r="G262" s="15"/>
      <c r="H262" s="15"/>
      <c r="J262" s="6"/>
      <c r="K262" s="1"/>
    </row>
    <row r="263" spans="7:11" x14ac:dyDescent="0.3">
      <c r="G263" s="15"/>
      <c r="H263" s="15"/>
      <c r="K263" s="3"/>
    </row>
    <row r="264" spans="7:11" x14ac:dyDescent="0.3">
      <c r="G264" s="15"/>
      <c r="H264" s="15"/>
      <c r="K264" s="3"/>
    </row>
    <row r="265" spans="7:11" x14ac:dyDescent="0.3">
      <c r="G265" s="15"/>
      <c r="H265" s="15"/>
      <c r="K265" s="3"/>
    </row>
    <row r="266" spans="7:11" x14ac:dyDescent="0.3">
      <c r="G266" s="15"/>
      <c r="H266" s="15"/>
      <c r="K266" s="3"/>
    </row>
    <row r="267" spans="7:11" x14ac:dyDescent="0.3">
      <c r="G267" s="15"/>
      <c r="H267" s="15"/>
      <c r="K267" s="3"/>
    </row>
    <row r="268" spans="7:11" x14ac:dyDescent="0.3">
      <c r="G268" s="15"/>
      <c r="H268" s="15"/>
      <c r="K268" s="3"/>
    </row>
    <row r="269" spans="7:11" x14ac:dyDescent="0.3">
      <c r="G269" s="15"/>
      <c r="H269" s="15"/>
      <c r="K269" s="3"/>
    </row>
    <row r="270" spans="7:11" x14ac:dyDescent="0.3">
      <c r="G270" s="15"/>
      <c r="H270" s="15"/>
      <c r="K270" s="3"/>
    </row>
    <row r="271" spans="7:11" x14ac:dyDescent="0.3">
      <c r="G271" s="15"/>
      <c r="H271" s="15"/>
    </row>
    <row r="272" spans="7:11" x14ac:dyDescent="0.3">
      <c r="G272" s="15"/>
      <c r="H272" s="15"/>
      <c r="K272" s="3"/>
    </row>
    <row r="273" spans="7:12" x14ac:dyDescent="0.3">
      <c r="G273" s="15"/>
      <c r="H273" s="15"/>
    </row>
    <row r="274" spans="7:12" x14ac:dyDescent="0.3">
      <c r="G274" s="15"/>
      <c r="H274" s="15"/>
    </row>
    <row r="275" spans="7:12" ht="16.2" x14ac:dyDescent="0.35">
      <c r="G275" s="15"/>
      <c r="H275" s="15"/>
      <c r="J275" s="6"/>
      <c r="K275" s="1"/>
      <c r="L275" s="3"/>
    </row>
    <row r="276" spans="7:12" x14ac:dyDescent="0.3">
      <c r="G276" s="15"/>
      <c r="H276" s="15"/>
      <c r="K276" s="3"/>
      <c r="L276" s="3"/>
    </row>
    <row r="277" spans="7:12" x14ac:dyDescent="0.3">
      <c r="G277" s="15"/>
      <c r="H277" s="15"/>
      <c r="K277" s="3"/>
      <c r="L277" s="3"/>
    </row>
    <row r="278" spans="7:12" x14ac:dyDescent="0.3">
      <c r="G278" s="15"/>
      <c r="H278" s="15"/>
      <c r="K278" s="3"/>
      <c r="L278" s="3"/>
    </row>
    <row r="279" spans="7:12" x14ac:dyDescent="0.3">
      <c r="G279" s="15"/>
      <c r="H279" s="15"/>
      <c r="K279" s="3"/>
      <c r="L279" s="3"/>
    </row>
    <row r="280" spans="7:12" x14ac:dyDescent="0.3">
      <c r="G280" s="15"/>
      <c r="H280" s="15"/>
      <c r="K280" s="3"/>
      <c r="L280" s="3"/>
    </row>
    <row r="281" spans="7:12" x14ac:dyDescent="0.3">
      <c r="G281" s="15"/>
      <c r="H281" s="15"/>
      <c r="K281" s="3"/>
      <c r="L281" s="3"/>
    </row>
    <row r="282" spans="7:12" x14ac:dyDescent="0.3">
      <c r="G282" s="15"/>
      <c r="H282" s="15"/>
      <c r="L282" s="3"/>
    </row>
    <row r="283" spans="7:12" x14ac:dyDescent="0.3">
      <c r="G283" s="15"/>
      <c r="H283" s="15"/>
      <c r="K283" s="3"/>
      <c r="L283" s="3"/>
    </row>
    <row r="284" spans="7:12" x14ac:dyDescent="0.3">
      <c r="G284" s="15"/>
      <c r="H284" s="15"/>
      <c r="L284" s="3"/>
    </row>
    <row r="285" spans="7:12" x14ac:dyDescent="0.3">
      <c r="G285" s="15"/>
      <c r="H285" s="15"/>
      <c r="L285" s="15"/>
    </row>
    <row r="286" spans="7:12" x14ac:dyDescent="0.3">
      <c r="G286" s="15"/>
      <c r="H286" s="15"/>
    </row>
    <row r="287" spans="7:12" x14ac:dyDescent="0.3">
      <c r="G287" s="15"/>
      <c r="H287" s="15"/>
    </row>
    <row r="288" spans="7:12" x14ac:dyDescent="0.3">
      <c r="G288" s="15"/>
      <c r="H288" s="15"/>
    </row>
    <row r="289" spans="7:8" x14ac:dyDescent="0.3">
      <c r="G289" s="15"/>
      <c r="H289" s="15"/>
    </row>
    <row r="290" spans="7:8" x14ac:dyDescent="0.3">
      <c r="G290" s="15"/>
      <c r="H290" s="15"/>
    </row>
    <row r="291" spans="7:8" x14ac:dyDescent="0.3">
      <c r="G291" s="15"/>
      <c r="H291" s="15"/>
    </row>
    <row r="292" spans="7:8" x14ac:dyDescent="0.3">
      <c r="G292" s="15"/>
      <c r="H292" s="15"/>
    </row>
    <row r="293" spans="7:8" x14ac:dyDescent="0.3">
      <c r="G293" s="15"/>
      <c r="H293" s="15"/>
    </row>
    <row r="294" spans="7:8" x14ac:dyDescent="0.3">
      <c r="G294" s="15"/>
      <c r="H294" s="15"/>
    </row>
    <row r="295" spans="7:8" x14ac:dyDescent="0.3">
      <c r="G295" s="15"/>
      <c r="H295" s="15"/>
    </row>
    <row r="296" spans="7:8" x14ac:dyDescent="0.3">
      <c r="G296" s="15"/>
      <c r="H296" s="15"/>
    </row>
    <row r="297" spans="7:8" x14ac:dyDescent="0.3">
      <c r="G297" s="15"/>
      <c r="H297" s="15"/>
    </row>
    <row r="298" spans="7:8" x14ac:dyDescent="0.3">
      <c r="G298" s="15"/>
      <c r="H298" s="15"/>
    </row>
    <row r="299" spans="7:8" x14ac:dyDescent="0.3">
      <c r="G299" s="15"/>
      <c r="H299" s="15"/>
    </row>
    <row r="300" spans="7:8" x14ac:dyDescent="0.3">
      <c r="G300" s="15"/>
      <c r="H300" s="15"/>
    </row>
    <row r="301" spans="7:8" x14ac:dyDescent="0.3">
      <c r="G301" s="15"/>
      <c r="H301" s="15"/>
    </row>
    <row r="302" spans="7:8" x14ac:dyDescent="0.3">
      <c r="G302" s="15"/>
      <c r="H302" s="15"/>
    </row>
    <row r="303" spans="7:8" x14ac:dyDescent="0.3">
      <c r="G303" s="15"/>
      <c r="H303" s="15"/>
    </row>
    <row r="304" spans="7:8" x14ac:dyDescent="0.3">
      <c r="G304" s="15"/>
      <c r="H304" s="15"/>
    </row>
    <row r="305" spans="7:8" x14ac:dyDescent="0.3">
      <c r="G305" s="15"/>
      <c r="H305" s="15"/>
    </row>
    <row r="306" spans="7:8" x14ac:dyDescent="0.3">
      <c r="G306" s="15"/>
      <c r="H306" s="15"/>
    </row>
    <row r="307" spans="7:8" x14ac:dyDescent="0.3">
      <c r="G307" s="15"/>
      <c r="H307" s="15"/>
    </row>
    <row r="308" spans="7:8" x14ac:dyDescent="0.3">
      <c r="G308" s="15"/>
      <c r="H308" s="15"/>
    </row>
    <row r="309" spans="7:8" x14ac:dyDescent="0.3">
      <c r="G309" s="15"/>
      <c r="H309" s="15"/>
    </row>
    <row r="310" spans="7:8" x14ac:dyDescent="0.3">
      <c r="G310" s="15"/>
      <c r="H310" s="15"/>
    </row>
    <row r="311" spans="7:8" x14ac:dyDescent="0.3">
      <c r="G311" s="15"/>
      <c r="H311" s="15"/>
    </row>
    <row r="312" spans="7:8" x14ac:dyDescent="0.3">
      <c r="G312" s="15"/>
      <c r="H312" s="15"/>
    </row>
    <row r="313" spans="7:8" x14ac:dyDescent="0.3">
      <c r="G313" s="15"/>
      <c r="H313" s="15"/>
    </row>
    <row r="314" spans="7:8" x14ac:dyDescent="0.3">
      <c r="G314" s="15"/>
      <c r="H314" s="15"/>
    </row>
    <row r="315" spans="7:8" x14ac:dyDescent="0.3">
      <c r="G315" s="15"/>
      <c r="H315" s="15"/>
    </row>
    <row r="316" spans="7:8" x14ac:dyDescent="0.3">
      <c r="G316" s="15"/>
      <c r="H316" s="15"/>
    </row>
    <row r="317" spans="7:8" x14ac:dyDescent="0.3">
      <c r="G317" s="15"/>
      <c r="H317" s="15"/>
    </row>
    <row r="318" spans="7:8" x14ac:dyDescent="0.3">
      <c r="G318" s="15"/>
      <c r="H318" s="15"/>
    </row>
    <row r="319" spans="7:8" x14ac:dyDescent="0.3">
      <c r="G319" s="15"/>
      <c r="H319" s="15"/>
    </row>
    <row r="320" spans="7:8" x14ac:dyDescent="0.3">
      <c r="G320" s="15"/>
      <c r="H320" s="15"/>
    </row>
    <row r="321" spans="7:8" x14ac:dyDescent="0.3">
      <c r="G321" s="15"/>
      <c r="H321" s="15"/>
    </row>
    <row r="322" spans="7:8" x14ac:dyDescent="0.3">
      <c r="G322" s="15"/>
      <c r="H322" s="15"/>
    </row>
    <row r="323" spans="7:8" x14ac:dyDescent="0.3">
      <c r="G323" s="15"/>
      <c r="H323" s="15"/>
    </row>
    <row r="324" spans="7:8" x14ac:dyDescent="0.3">
      <c r="G324" s="15"/>
      <c r="H324" s="15"/>
    </row>
    <row r="325" spans="7:8" x14ac:dyDescent="0.3">
      <c r="G325" s="15"/>
      <c r="H325" s="15"/>
    </row>
    <row r="326" spans="7:8" x14ac:dyDescent="0.3">
      <c r="G326" s="15"/>
      <c r="H326" s="15"/>
    </row>
    <row r="327" spans="7:8" x14ac:dyDescent="0.3">
      <c r="G327" s="15"/>
      <c r="H327" s="15"/>
    </row>
    <row r="328" spans="7:8" x14ac:dyDescent="0.3">
      <c r="G328" s="15"/>
      <c r="H328" s="15"/>
    </row>
    <row r="329" spans="7:8" x14ac:dyDescent="0.3">
      <c r="G329" s="15"/>
      <c r="H329" s="15"/>
    </row>
    <row r="330" spans="7:8" x14ac:dyDescent="0.3">
      <c r="G330" s="15"/>
      <c r="H330" s="15"/>
    </row>
    <row r="331" spans="7:8" x14ac:dyDescent="0.3">
      <c r="G331" s="15"/>
      <c r="H331" s="15"/>
    </row>
    <row r="332" spans="7:8" x14ac:dyDescent="0.3">
      <c r="G332" s="15"/>
      <c r="H332" s="15"/>
    </row>
    <row r="333" spans="7:8" x14ac:dyDescent="0.3">
      <c r="G333" s="15"/>
      <c r="H333" s="15"/>
    </row>
    <row r="334" spans="7:8" x14ac:dyDescent="0.3">
      <c r="G334" s="15"/>
      <c r="H334" s="15"/>
    </row>
    <row r="335" spans="7:8" x14ac:dyDescent="0.3">
      <c r="G335" s="15"/>
      <c r="H335" s="15"/>
    </row>
    <row r="336" spans="7:8" x14ac:dyDescent="0.3">
      <c r="G336" s="15"/>
      <c r="H336" s="15"/>
    </row>
    <row r="337" spans="7:8" x14ac:dyDescent="0.3">
      <c r="G337" s="15"/>
      <c r="H337" s="15"/>
    </row>
    <row r="338" spans="7:8" x14ac:dyDescent="0.3">
      <c r="G338" s="15"/>
      <c r="H338" s="15"/>
    </row>
    <row r="339" spans="7:8" x14ac:dyDescent="0.3">
      <c r="G339" s="15"/>
      <c r="H339" s="15"/>
    </row>
    <row r="340" spans="7:8" x14ac:dyDescent="0.3">
      <c r="G340" s="15"/>
      <c r="H340" s="15"/>
    </row>
    <row r="341" spans="7:8" x14ac:dyDescent="0.3">
      <c r="G341" s="15"/>
      <c r="H341" s="15"/>
    </row>
    <row r="342" spans="7:8" x14ac:dyDescent="0.3">
      <c r="G342" s="15"/>
      <c r="H342" s="15"/>
    </row>
    <row r="343" spans="7:8" x14ac:dyDescent="0.3">
      <c r="G343" s="15"/>
      <c r="H343" s="15"/>
    </row>
    <row r="344" spans="7:8" x14ac:dyDescent="0.3">
      <c r="G344" s="15"/>
      <c r="H344" s="15"/>
    </row>
    <row r="345" spans="7:8" x14ac:dyDescent="0.3">
      <c r="G345" s="15"/>
      <c r="H345" s="15"/>
    </row>
    <row r="346" spans="7:8" x14ac:dyDescent="0.3">
      <c r="G346" s="15"/>
      <c r="H346" s="15"/>
    </row>
    <row r="347" spans="7:8" x14ac:dyDescent="0.3">
      <c r="G347" s="15"/>
      <c r="H347" s="15"/>
    </row>
    <row r="348" spans="7:8" x14ac:dyDescent="0.3">
      <c r="G348" s="15"/>
      <c r="H348" s="15"/>
    </row>
    <row r="349" spans="7:8" x14ac:dyDescent="0.3">
      <c r="G349" s="15"/>
      <c r="H349" s="15"/>
    </row>
    <row r="350" spans="7:8" x14ac:dyDescent="0.3">
      <c r="G350" s="15"/>
      <c r="H350" s="15"/>
    </row>
    <row r="351" spans="7:8" x14ac:dyDescent="0.3">
      <c r="G351" s="15"/>
      <c r="H351" s="15"/>
    </row>
    <row r="352" spans="7:8" x14ac:dyDescent="0.3">
      <c r="G352" s="15"/>
      <c r="H352" s="15"/>
    </row>
    <row r="353" spans="7:8" x14ac:dyDescent="0.3">
      <c r="G353" s="15"/>
      <c r="H353" s="15"/>
    </row>
    <row r="354" spans="7:8" x14ac:dyDescent="0.3">
      <c r="G354" s="15"/>
      <c r="H354" s="15"/>
    </row>
    <row r="355" spans="7:8" x14ac:dyDescent="0.3">
      <c r="G355" s="15"/>
      <c r="H355" s="15"/>
    </row>
    <row r="356" spans="7:8" x14ac:dyDescent="0.3">
      <c r="G356" s="15"/>
      <c r="H356" s="15"/>
    </row>
    <row r="357" spans="7:8" x14ac:dyDescent="0.3">
      <c r="G357" s="15"/>
      <c r="H357" s="15"/>
    </row>
    <row r="358" spans="7:8" x14ac:dyDescent="0.3">
      <c r="G358" s="15"/>
      <c r="H358" s="15"/>
    </row>
    <row r="359" spans="7:8" x14ac:dyDescent="0.3">
      <c r="G359" s="15"/>
      <c r="H359" s="15"/>
    </row>
    <row r="360" spans="7:8" x14ac:dyDescent="0.3">
      <c r="G360" s="15"/>
      <c r="H360" s="15"/>
    </row>
    <row r="361" spans="7:8" x14ac:dyDescent="0.3">
      <c r="G361" s="15"/>
      <c r="H361" s="15"/>
    </row>
    <row r="362" spans="7:8" x14ac:dyDescent="0.3">
      <c r="G362" s="15"/>
      <c r="H362" s="15"/>
    </row>
    <row r="363" spans="7:8" x14ac:dyDescent="0.3">
      <c r="G363" s="15"/>
      <c r="H363" s="15"/>
    </row>
    <row r="364" spans="7:8" x14ac:dyDescent="0.3">
      <c r="G364" s="15"/>
      <c r="H364" s="15"/>
    </row>
    <row r="365" spans="7:8" x14ac:dyDescent="0.3">
      <c r="G365" s="15"/>
      <c r="H365" s="15"/>
    </row>
    <row r="366" spans="7:8" x14ac:dyDescent="0.3">
      <c r="G366" s="15"/>
      <c r="H366" s="15"/>
    </row>
    <row r="367" spans="7:8" x14ac:dyDescent="0.3">
      <c r="G367" s="15"/>
      <c r="H367" s="15"/>
    </row>
    <row r="368" spans="7:8" x14ac:dyDescent="0.3">
      <c r="G368" s="15"/>
      <c r="H368" s="15"/>
    </row>
    <row r="369" spans="7:8" x14ac:dyDescent="0.3">
      <c r="G369" s="15"/>
      <c r="H369" s="15"/>
    </row>
    <row r="370" spans="7:8" x14ac:dyDescent="0.3">
      <c r="G370" s="15"/>
      <c r="H370" s="15"/>
    </row>
    <row r="371" spans="7:8" x14ac:dyDescent="0.3">
      <c r="G371" s="15"/>
      <c r="H371" s="15"/>
    </row>
    <row r="372" spans="7:8" x14ac:dyDescent="0.3">
      <c r="G372" s="15"/>
      <c r="H372" s="15"/>
    </row>
    <row r="373" spans="7:8" x14ac:dyDescent="0.3">
      <c r="G373" s="15"/>
      <c r="H373" s="15"/>
    </row>
    <row r="374" spans="7:8" x14ac:dyDescent="0.3">
      <c r="G374" s="15"/>
      <c r="H374" s="15"/>
    </row>
    <row r="375" spans="7:8" x14ac:dyDescent="0.3">
      <c r="G375" s="15"/>
      <c r="H375" s="15"/>
    </row>
    <row r="376" spans="7:8" x14ac:dyDescent="0.3">
      <c r="G376" s="15"/>
      <c r="H376" s="15"/>
    </row>
    <row r="377" spans="7:8" x14ac:dyDescent="0.3">
      <c r="G377" s="15"/>
      <c r="H377" s="15"/>
    </row>
    <row r="378" spans="7:8" x14ac:dyDescent="0.3">
      <c r="G378" s="15"/>
      <c r="H378" s="15"/>
    </row>
    <row r="379" spans="7:8" x14ac:dyDescent="0.3">
      <c r="G379" s="15"/>
      <c r="H379" s="15"/>
    </row>
    <row r="380" spans="7:8" x14ac:dyDescent="0.3">
      <c r="G380" s="15"/>
      <c r="H380" s="15"/>
    </row>
    <row r="381" spans="7:8" x14ac:dyDescent="0.3">
      <c r="G381" s="15"/>
      <c r="H381" s="15"/>
    </row>
    <row r="382" spans="7:8" x14ac:dyDescent="0.3">
      <c r="G382" s="15"/>
      <c r="H382" s="15"/>
    </row>
    <row r="383" spans="7:8" x14ac:dyDescent="0.3">
      <c r="G383" s="15"/>
      <c r="H383" s="15"/>
    </row>
    <row r="384" spans="7:8" x14ac:dyDescent="0.3">
      <c r="G384" s="15"/>
      <c r="H384" s="15"/>
    </row>
    <row r="385" spans="7:8" x14ac:dyDescent="0.3">
      <c r="G385" s="15"/>
      <c r="H385" s="15"/>
    </row>
    <row r="386" spans="7:8" x14ac:dyDescent="0.3">
      <c r="G386" s="15"/>
      <c r="H386" s="15"/>
    </row>
    <row r="387" spans="7:8" x14ac:dyDescent="0.3">
      <c r="G387" s="15"/>
      <c r="H387" s="15"/>
    </row>
    <row r="388" spans="7:8" x14ac:dyDescent="0.3">
      <c r="G388" s="15"/>
      <c r="H388" s="15"/>
    </row>
    <row r="389" spans="7:8" x14ac:dyDescent="0.3">
      <c r="G389" s="15"/>
      <c r="H389" s="15"/>
    </row>
    <row r="390" spans="7:8" x14ac:dyDescent="0.3">
      <c r="G390" s="15"/>
      <c r="H390" s="15"/>
    </row>
    <row r="391" spans="7:8" x14ac:dyDescent="0.3">
      <c r="G391" s="15"/>
      <c r="H391" s="15"/>
    </row>
    <row r="392" spans="7:8" x14ac:dyDescent="0.3">
      <c r="G392" s="15"/>
      <c r="H392" s="15"/>
    </row>
    <row r="393" spans="7:8" x14ac:dyDescent="0.3">
      <c r="G393" s="15"/>
      <c r="H393" s="15"/>
    </row>
    <row r="394" spans="7:8" x14ac:dyDescent="0.3">
      <c r="G394" s="15"/>
      <c r="H394" s="15"/>
    </row>
    <row r="395" spans="7:8" x14ac:dyDescent="0.3">
      <c r="G395" s="15"/>
      <c r="H395" s="15"/>
    </row>
    <row r="396" spans="7:8" x14ac:dyDescent="0.3">
      <c r="G396" s="15"/>
      <c r="H396" s="15"/>
    </row>
    <row r="397" spans="7:8" x14ac:dyDescent="0.3">
      <c r="G397" s="15"/>
      <c r="H397" s="15"/>
    </row>
    <row r="398" spans="7:8" x14ac:dyDescent="0.3">
      <c r="G398" s="15"/>
      <c r="H398" s="15"/>
    </row>
    <row r="399" spans="7:8" x14ac:dyDescent="0.3">
      <c r="G399" s="15"/>
      <c r="H399" s="15"/>
    </row>
    <row r="400" spans="7:8" ht="16.2" x14ac:dyDescent="0.35">
      <c r="G400" s="1"/>
      <c r="H400" s="1"/>
    </row>
    <row r="401" spans="6:9" ht="16.2" x14ac:dyDescent="0.35">
      <c r="G401" s="1"/>
      <c r="H401" s="1"/>
    </row>
    <row r="402" spans="6:9" ht="16.2" x14ac:dyDescent="0.35">
      <c r="G402" s="1"/>
      <c r="H402" s="1"/>
    </row>
    <row r="403" spans="6:9" ht="16.2" x14ac:dyDescent="0.35">
      <c r="G403" s="1"/>
      <c r="H403" s="1"/>
    </row>
    <row r="404" spans="6:9" ht="16.2" x14ac:dyDescent="0.35">
      <c r="G404" s="1"/>
      <c r="H404" s="1"/>
    </row>
    <row r="405" spans="6:9" ht="16.2" x14ac:dyDescent="0.35">
      <c r="F405" s="1"/>
      <c r="G405" s="15"/>
      <c r="H405" s="15"/>
    </row>
    <row r="406" spans="6:9" ht="16.2" x14ac:dyDescent="0.35">
      <c r="F406" s="1"/>
      <c r="G406" s="15"/>
      <c r="H406" s="15"/>
    </row>
    <row r="407" spans="6:9" ht="16.2" x14ac:dyDescent="0.35">
      <c r="F407" s="1"/>
      <c r="G407" s="6"/>
      <c r="H407" s="6"/>
      <c r="I407" s="6"/>
    </row>
    <row r="408" spans="6:9" x14ac:dyDescent="0.3">
      <c r="G408" s="3"/>
      <c r="H408" s="3"/>
    </row>
    <row r="409" spans="6:9" x14ac:dyDescent="0.3">
      <c r="G409" s="3"/>
      <c r="H409" s="3"/>
    </row>
    <row r="410" spans="6:9" x14ac:dyDescent="0.3">
      <c r="G410" s="3"/>
      <c r="H410" s="3"/>
    </row>
    <row r="411" spans="6:9" x14ac:dyDescent="0.3">
      <c r="G411" s="3"/>
      <c r="H411" s="3"/>
    </row>
    <row r="412" spans="6:9" x14ac:dyDescent="0.3">
      <c r="G412" s="3"/>
      <c r="H412" s="3"/>
    </row>
    <row r="413" spans="6:9" x14ac:dyDescent="0.3">
      <c r="G413" s="3"/>
      <c r="H413" s="3"/>
    </row>
    <row r="414" spans="6:9" x14ac:dyDescent="0.3">
      <c r="G414" s="3"/>
      <c r="H414" s="3"/>
    </row>
    <row r="415" spans="6:9" x14ac:dyDescent="0.3">
      <c r="G415" s="3"/>
      <c r="H415" s="3"/>
    </row>
    <row r="416" spans="6:9" x14ac:dyDescent="0.3">
      <c r="G416" s="3"/>
      <c r="H416" s="3"/>
    </row>
    <row r="417" spans="6:9" x14ac:dyDescent="0.3">
      <c r="G417" s="15"/>
      <c r="H417" s="15"/>
    </row>
    <row r="418" spans="6:9" x14ac:dyDescent="0.3">
      <c r="G418" s="15"/>
      <c r="H418" s="15"/>
    </row>
    <row r="419" spans="6:9" ht="16.2" x14ac:dyDescent="0.35">
      <c r="F419" s="1"/>
      <c r="G419" s="6"/>
      <c r="H419" s="6"/>
      <c r="I419" s="6"/>
    </row>
    <row r="420" spans="6:9" x14ac:dyDescent="0.3">
      <c r="G420" s="3"/>
      <c r="H420" s="3"/>
    </row>
    <row r="421" spans="6:9" x14ac:dyDescent="0.3">
      <c r="G421" s="3"/>
      <c r="H421" s="3"/>
    </row>
    <row r="422" spans="6:9" x14ac:dyDescent="0.3">
      <c r="G422" s="3"/>
      <c r="H422" s="3"/>
    </row>
    <row r="423" spans="6:9" x14ac:dyDescent="0.3">
      <c r="G423" s="3"/>
      <c r="H423" s="3"/>
    </row>
    <row r="424" spans="6:9" x14ac:dyDescent="0.3">
      <c r="G424" s="3"/>
      <c r="H424" s="3"/>
    </row>
    <row r="425" spans="6:9" x14ac:dyDescent="0.3">
      <c r="G425" s="3"/>
      <c r="H425" s="3"/>
    </row>
    <row r="426" spans="6:9" x14ac:dyDescent="0.3">
      <c r="G426" s="3"/>
      <c r="H426" s="3"/>
    </row>
    <row r="427" spans="6:9" x14ac:dyDescent="0.3">
      <c r="G427" s="3"/>
      <c r="H427" s="3"/>
    </row>
    <row r="428" spans="6:9" x14ac:dyDescent="0.3">
      <c r="G428" s="3"/>
      <c r="H428" s="3"/>
    </row>
    <row r="429" spans="6:9" x14ac:dyDescent="0.3">
      <c r="G429" s="3"/>
      <c r="H429" s="3"/>
    </row>
    <row r="430" spans="6:9" x14ac:dyDescent="0.3">
      <c r="G430" s="3"/>
      <c r="H430" s="3"/>
    </row>
    <row r="431" spans="6:9" x14ac:dyDescent="0.3">
      <c r="G431" s="3"/>
      <c r="H431" s="3"/>
    </row>
    <row r="432" spans="6:9" x14ac:dyDescent="0.3">
      <c r="G432" s="3"/>
      <c r="H432" s="3"/>
    </row>
    <row r="433" spans="7:8" x14ac:dyDescent="0.3">
      <c r="G433" s="3"/>
      <c r="H433" s="3"/>
    </row>
    <row r="434" spans="7:8" x14ac:dyDescent="0.3">
      <c r="G434" s="3"/>
      <c r="H434" s="3"/>
    </row>
    <row r="435" spans="7:8" x14ac:dyDescent="0.3">
      <c r="G435" s="3"/>
      <c r="H435" s="3"/>
    </row>
    <row r="436" spans="7:8" x14ac:dyDescent="0.3">
      <c r="G436" s="3"/>
      <c r="H436" s="3"/>
    </row>
    <row r="437" spans="7:8" x14ac:dyDescent="0.3">
      <c r="G437" s="3"/>
      <c r="H437" s="3"/>
    </row>
    <row r="438" spans="7:8" x14ac:dyDescent="0.3">
      <c r="G438" s="3"/>
      <c r="H438" s="3"/>
    </row>
    <row r="439" spans="7:8" x14ac:dyDescent="0.3">
      <c r="G439" s="3"/>
      <c r="H439" s="3"/>
    </row>
    <row r="440" spans="7:8" x14ac:dyDescent="0.3">
      <c r="G440" s="3"/>
      <c r="H440" s="3"/>
    </row>
    <row r="441" spans="7:8" x14ac:dyDescent="0.3">
      <c r="G441" s="3"/>
      <c r="H441" s="3"/>
    </row>
    <row r="442" spans="7:8" x14ac:dyDescent="0.3">
      <c r="G442" s="3"/>
      <c r="H442" s="3"/>
    </row>
    <row r="443" spans="7:8" x14ac:dyDescent="0.3">
      <c r="G443" s="3"/>
      <c r="H443" s="3"/>
    </row>
    <row r="444" spans="7:8" x14ac:dyDescent="0.3">
      <c r="G444" s="3"/>
      <c r="H444" s="3"/>
    </row>
    <row r="445" spans="7:8" x14ac:dyDescent="0.3">
      <c r="G445" s="15"/>
      <c r="H445" s="15"/>
    </row>
    <row r="446" spans="7:8" ht="16.2" x14ac:dyDescent="0.35">
      <c r="G446" s="1"/>
      <c r="H446" s="1"/>
    </row>
    <row r="447" spans="7:8" ht="16.2" x14ac:dyDescent="0.35">
      <c r="G447" s="1"/>
      <c r="H447" s="1"/>
    </row>
    <row r="448" spans="7:8" ht="16.2" x14ac:dyDescent="0.35">
      <c r="G448" s="1"/>
      <c r="H448" s="1"/>
    </row>
    <row r="449" spans="6:9" ht="16.2" x14ac:dyDescent="0.35">
      <c r="G449" s="1"/>
      <c r="H449" s="1"/>
    </row>
    <row r="450" spans="6:9" ht="16.2" x14ac:dyDescent="0.35">
      <c r="G450" s="1"/>
      <c r="H450" s="1"/>
    </row>
    <row r="451" spans="6:9" ht="16.2" x14ac:dyDescent="0.35">
      <c r="F451" s="1"/>
      <c r="G451" s="15"/>
      <c r="H451" s="15"/>
    </row>
    <row r="452" spans="6:9" x14ac:dyDescent="0.3">
      <c r="G452" s="3"/>
      <c r="H452" s="3"/>
    </row>
    <row r="453" spans="6:9" ht="16.2" x14ac:dyDescent="0.35">
      <c r="F453" s="1"/>
      <c r="G453" s="6"/>
      <c r="H453" s="6"/>
      <c r="I453" s="6"/>
    </row>
    <row r="454" spans="6:9" x14ac:dyDescent="0.3">
      <c r="G454" s="3"/>
      <c r="H454" s="3"/>
    </row>
    <row r="455" spans="6:9" x14ac:dyDescent="0.3">
      <c r="G455" s="3"/>
      <c r="H455" s="3"/>
    </row>
    <row r="456" spans="6:9" x14ac:dyDescent="0.3">
      <c r="G456" s="3"/>
      <c r="H456" s="3"/>
    </row>
    <row r="457" spans="6:9" x14ac:dyDescent="0.3">
      <c r="G457" s="3"/>
      <c r="H457" s="3"/>
    </row>
    <row r="458" spans="6:9" x14ac:dyDescent="0.3">
      <c r="G458" s="3"/>
      <c r="H458" s="3"/>
    </row>
    <row r="459" spans="6:9" x14ac:dyDescent="0.3">
      <c r="G459" s="3"/>
      <c r="H459" s="3"/>
    </row>
    <row r="460" spans="6:9" x14ac:dyDescent="0.3">
      <c r="G460" s="3"/>
      <c r="H460" s="3"/>
    </row>
    <row r="461" spans="6:9" x14ac:dyDescent="0.3">
      <c r="G461" s="3"/>
      <c r="H461" s="3"/>
    </row>
    <row r="462" spans="6:9" x14ac:dyDescent="0.3">
      <c r="G462" s="3"/>
      <c r="H462" s="3"/>
    </row>
    <row r="463" spans="6:9" x14ac:dyDescent="0.3">
      <c r="G463" s="3"/>
      <c r="H463" s="3"/>
    </row>
    <row r="464" spans="6:9" x14ac:dyDescent="0.3">
      <c r="G464" s="15"/>
      <c r="H464" s="15"/>
    </row>
    <row r="466" spans="6:9" ht="16.2" x14ac:dyDescent="0.35">
      <c r="F466" s="1"/>
      <c r="G466" s="6"/>
      <c r="H466" s="6"/>
      <c r="I466" s="6"/>
    </row>
    <row r="467" spans="6:9" x14ac:dyDescent="0.3">
      <c r="G467" s="3"/>
      <c r="H467" s="3"/>
    </row>
    <row r="468" spans="6:9" x14ac:dyDescent="0.3">
      <c r="G468" s="3"/>
      <c r="H468" s="3"/>
    </row>
    <row r="469" spans="6:9" x14ac:dyDescent="0.3">
      <c r="G469" s="3"/>
      <c r="H469" s="3"/>
    </row>
    <row r="470" spans="6:9" x14ac:dyDescent="0.3">
      <c r="G470" s="3"/>
      <c r="H470" s="3"/>
    </row>
    <row r="471" spans="6:9" x14ac:dyDescent="0.3">
      <c r="G471" s="3"/>
      <c r="H471" s="3"/>
    </row>
    <row r="472" spans="6:9" x14ac:dyDescent="0.3">
      <c r="G472" s="3"/>
      <c r="H472" s="3"/>
    </row>
    <row r="473" spans="6:9" x14ac:dyDescent="0.3">
      <c r="G473" s="3"/>
      <c r="H473" s="3"/>
    </row>
    <row r="474" spans="6:9" x14ac:dyDescent="0.3">
      <c r="G474" s="3"/>
      <c r="H474" s="3"/>
    </row>
    <row r="475" spans="6:9" x14ac:dyDescent="0.3">
      <c r="G475" s="3"/>
      <c r="H475" s="3"/>
    </row>
    <row r="476" spans="6:9" x14ac:dyDescent="0.3">
      <c r="G476" s="15"/>
      <c r="H476" s="15"/>
    </row>
  </sheetData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C34C1-5995-492D-9185-86C6C53DB268}">
  <sheetPr>
    <pageSetUpPr fitToPage="1"/>
  </sheetPr>
  <dimension ref="A1:M232"/>
  <sheetViews>
    <sheetView showGridLines="0" zoomScaleNormal="100" workbookViewId="0">
      <selection activeCell="B6" sqref="B6"/>
    </sheetView>
  </sheetViews>
  <sheetFormatPr defaultColWidth="9.109375" defaultRowHeight="15.6" x14ac:dyDescent="0.3"/>
  <cols>
    <col min="1" max="1" width="3.33203125" style="2" customWidth="1"/>
    <col min="2" max="2" width="16" style="2" customWidth="1"/>
    <col min="3" max="3" width="17.109375" style="2" customWidth="1"/>
    <col min="4" max="4" width="18" style="2" customWidth="1"/>
    <col min="5" max="5" width="2.6640625" style="2" customWidth="1"/>
    <col min="6" max="6" width="3.44140625" style="2" customWidth="1"/>
    <col min="7" max="7" width="15.88671875" style="2" customWidth="1"/>
    <col min="8" max="8" width="12.33203125" style="2" customWidth="1"/>
    <col min="9" max="9" width="18.109375" style="2" customWidth="1"/>
    <col min="10" max="10" width="7.44140625" style="2" hidden="1" customWidth="1"/>
    <col min="11" max="11" width="16" style="2" hidden="1" customWidth="1"/>
    <col min="12" max="12" width="9.109375" style="2"/>
    <col min="13" max="13" width="12.6640625" style="2" bestFit="1" customWidth="1"/>
    <col min="14" max="16384" width="9.109375" style="2"/>
  </cols>
  <sheetData>
    <row r="1" spans="1:11" ht="16.2" x14ac:dyDescent="0.35">
      <c r="B1" s="1"/>
      <c r="C1" s="1"/>
      <c r="D1" s="1" t="str">
        <f>Balsh!D2</f>
        <v>ABC &amp; Co</v>
      </c>
      <c r="E1" s="1"/>
    </row>
    <row r="2" spans="1:11" ht="16.2" x14ac:dyDescent="0.35">
      <c r="B2" s="1"/>
      <c r="C2" s="1"/>
      <c r="D2" s="1" t="str">
        <f>Balsh!D3</f>
        <v>5-1-258</v>
      </c>
      <c r="E2" s="1"/>
    </row>
    <row r="3" spans="1:11" ht="16.2" x14ac:dyDescent="0.35">
      <c r="B3" s="5"/>
      <c r="C3" s="5"/>
      <c r="D3" s="1" t="str">
        <f>Balsh!D4</f>
        <v>R P Road</v>
      </c>
      <c r="E3" s="1"/>
    </row>
    <row r="4" spans="1:11" ht="16.2" x14ac:dyDescent="0.35">
      <c r="B4" s="5"/>
      <c r="C4" s="5"/>
      <c r="D4" s="1" t="str">
        <f>Balsh!D5</f>
        <v>Secunderabad</v>
      </c>
      <c r="E4" s="1"/>
    </row>
    <row r="5" spans="1:11" ht="16.2" x14ac:dyDescent="0.35">
      <c r="B5" s="5"/>
      <c r="C5" s="5"/>
      <c r="D5" s="1"/>
      <c r="E5" s="1"/>
      <c r="F5" s="5"/>
    </row>
    <row r="6" spans="1:11" ht="16.2" x14ac:dyDescent="0.35">
      <c r="B6" s="1" t="str">
        <f>ms!A13</f>
        <v>PROFIT AND LOSS ACCOUNT FOR THE YEAR ENDED 31st MARCH, 2026:</v>
      </c>
      <c r="C6" s="1"/>
    </row>
    <row r="7" spans="1:11" ht="16.2" x14ac:dyDescent="0.35">
      <c r="A7" s="16" t="s">
        <v>18</v>
      </c>
      <c r="B7" s="16" t="s">
        <v>19</v>
      </c>
      <c r="C7" s="16"/>
      <c r="D7" s="17" t="s">
        <v>20</v>
      </c>
      <c r="E7" s="17"/>
      <c r="F7" s="18"/>
      <c r="G7" s="16" t="s">
        <v>19</v>
      </c>
      <c r="H7" s="16"/>
      <c r="I7" s="17" t="s">
        <v>20</v>
      </c>
    </row>
    <row r="8" spans="1:11" x14ac:dyDescent="0.3">
      <c r="A8" s="2" t="s">
        <v>21</v>
      </c>
      <c r="B8" s="2" t="s">
        <v>22</v>
      </c>
      <c r="D8" s="3">
        <v>256980</v>
      </c>
      <c r="E8" s="3"/>
      <c r="F8" s="2" t="s">
        <v>23</v>
      </c>
      <c r="G8" s="2" t="s">
        <v>24</v>
      </c>
      <c r="I8" s="3">
        <v>2860015</v>
      </c>
    </row>
    <row r="9" spans="1:11" x14ac:dyDescent="0.3">
      <c r="A9" s="2" t="s">
        <v>21</v>
      </c>
      <c r="B9" s="2" t="s">
        <v>25</v>
      </c>
      <c r="D9" s="3">
        <f>Purchases!H25</f>
        <v>1833309.56</v>
      </c>
      <c r="E9" s="3"/>
      <c r="F9" s="2" t="s">
        <v>23</v>
      </c>
      <c r="G9" s="2" t="s">
        <v>26</v>
      </c>
      <c r="I9" s="3">
        <v>314500</v>
      </c>
    </row>
    <row r="10" spans="1:11" x14ac:dyDescent="0.3">
      <c r="A10" s="2" t="s">
        <v>21</v>
      </c>
      <c r="B10" s="2" t="s">
        <v>27</v>
      </c>
      <c r="D10" s="3">
        <v>98650</v>
      </c>
      <c r="E10" s="3"/>
      <c r="I10" s="3"/>
    </row>
    <row r="11" spans="1:11" ht="16.2" x14ac:dyDescent="0.35">
      <c r="A11" s="2" t="s">
        <v>21</v>
      </c>
      <c r="B11" s="2" t="s">
        <v>28</v>
      </c>
      <c r="D11" s="14">
        <f>+D12-SUM(D8:D10)</f>
        <v>985575.44</v>
      </c>
      <c r="E11" s="3"/>
    </row>
    <row r="12" spans="1:11" ht="16.8" thickBot="1" x14ac:dyDescent="0.4">
      <c r="D12" s="19">
        <f>+I12</f>
        <v>3174515</v>
      </c>
      <c r="E12" s="3"/>
      <c r="I12" s="19">
        <f>SUM(I8:I10)</f>
        <v>3174515</v>
      </c>
    </row>
    <row r="13" spans="1:11" ht="16.2" thickTop="1" x14ac:dyDescent="0.3">
      <c r="D13" s="3"/>
      <c r="E13" s="3"/>
      <c r="I13" s="3"/>
    </row>
    <row r="14" spans="1:11" ht="16.2" x14ac:dyDescent="0.35">
      <c r="A14" s="2" t="s">
        <v>21</v>
      </c>
      <c r="B14" s="2" t="s">
        <v>29</v>
      </c>
      <c r="D14" s="3">
        <v>354.9</v>
      </c>
      <c r="E14" s="3"/>
      <c r="F14" s="2" t="s">
        <v>23</v>
      </c>
      <c r="G14" s="2" t="s">
        <v>28</v>
      </c>
      <c r="I14" s="14">
        <f>+D11</f>
        <v>985575.44</v>
      </c>
    </row>
    <row r="15" spans="1:11" x14ac:dyDescent="0.3">
      <c r="A15" s="2" t="s">
        <v>21</v>
      </c>
      <c r="B15" s="2" t="s">
        <v>30</v>
      </c>
      <c r="D15" s="20">
        <v>23560</v>
      </c>
      <c r="E15" s="20"/>
      <c r="F15" s="2" t="s">
        <v>3</v>
      </c>
      <c r="G15" s="2" t="s">
        <v>3</v>
      </c>
      <c r="I15" s="2" t="s">
        <v>3</v>
      </c>
      <c r="K15" s="3"/>
    </row>
    <row r="16" spans="1:11" x14ac:dyDescent="0.3">
      <c r="A16" s="2" t="s">
        <v>21</v>
      </c>
      <c r="B16" s="2" t="s">
        <v>31</v>
      </c>
      <c r="K16" s="3"/>
    </row>
    <row r="17" spans="1:13" x14ac:dyDescent="0.3">
      <c r="B17" s="2" t="s">
        <v>32</v>
      </c>
      <c r="D17" s="3">
        <f>Depnscdl!I23</f>
        <v>90718.28</v>
      </c>
      <c r="K17" s="3"/>
    </row>
    <row r="18" spans="1:13" x14ac:dyDescent="0.3">
      <c r="A18" s="2" t="s">
        <v>21</v>
      </c>
      <c r="B18" s="2" t="s">
        <v>33</v>
      </c>
      <c r="D18" s="20">
        <v>10482</v>
      </c>
      <c r="E18" s="20"/>
      <c r="I18" s="3"/>
      <c r="K18" s="3"/>
    </row>
    <row r="19" spans="1:13" x14ac:dyDescent="0.3">
      <c r="A19" s="2" t="s">
        <v>21</v>
      </c>
      <c r="B19" s="2" t="s">
        <v>34</v>
      </c>
      <c r="D19" s="20">
        <v>9710</v>
      </c>
      <c r="E19" s="20"/>
      <c r="I19" s="3"/>
      <c r="K19" s="3"/>
    </row>
    <row r="20" spans="1:13" x14ac:dyDescent="0.3">
      <c r="A20" s="2" t="s">
        <v>21</v>
      </c>
      <c r="B20" s="2" t="s">
        <v>35</v>
      </c>
      <c r="D20" s="20">
        <v>2500</v>
      </c>
      <c r="E20" s="20"/>
      <c r="I20" s="3"/>
      <c r="K20" s="3"/>
    </row>
    <row r="21" spans="1:13" x14ac:dyDescent="0.3">
      <c r="A21" s="2" t="s">
        <v>21</v>
      </c>
      <c r="B21" s="2" t="s">
        <v>36</v>
      </c>
      <c r="D21" s="20">
        <v>144000</v>
      </c>
      <c r="E21" s="20"/>
      <c r="I21" s="3"/>
      <c r="K21" s="3"/>
    </row>
    <row r="22" spans="1:13" x14ac:dyDescent="0.3">
      <c r="A22" s="2" t="s">
        <v>21</v>
      </c>
      <c r="B22" s="2" t="s">
        <v>37</v>
      </c>
      <c r="D22" s="20">
        <v>6486</v>
      </c>
      <c r="E22" s="20"/>
      <c r="I22" s="3"/>
      <c r="K22" s="3"/>
    </row>
    <row r="23" spans="1:13" x14ac:dyDescent="0.3">
      <c r="A23" s="2" t="s">
        <v>21</v>
      </c>
      <c r="B23" s="2" t="s">
        <v>38</v>
      </c>
      <c r="D23" s="3">
        <f>499*12</f>
        <v>5988</v>
      </c>
      <c r="E23" s="3"/>
      <c r="I23" s="3"/>
      <c r="K23" s="3"/>
    </row>
    <row r="24" spans="1:13" ht="16.2" x14ac:dyDescent="0.35">
      <c r="A24" s="2" t="s">
        <v>21</v>
      </c>
      <c r="B24" s="2" t="s">
        <v>39</v>
      </c>
      <c r="D24" s="14">
        <f>D25-SUM(D14:D23)</f>
        <v>691776.26</v>
      </c>
      <c r="E24" s="14"/>
      <c r="G24" s="3"/>
      <c r="H24" s="3"/>
      <c r="I24" s="3"/>
      <c r="K24" s="3"/>
      <c r="M24" s="3"/>
    </row>
    <row r="25" spans="1:13" ht="16.8" thickBot="1" x14ac:dyDescent="0.4">
      <c r="D25" s="19">
        <f>I25</f>
        <v>985575.44</v>
      </c>
      <c r="E25" s="14"/>
      <c r="G25" s="3"/>
      <c r="H25" s="3"/>
      <c r="I25" s="19">
        <f>SUM(I14:I24)</f>
        <v>985575.44</v>
      </c>
      <c r="K25" s="3"/>
    </row>
    <row r="26" spans="1:13" ht="16.8" thickTop="1" x14ac:dyDescent="0.35">
      <c r="D26" s="14"/>
      <c r="E26" s="14"/>
      <c r="G26" s="3"/>
      <c r="H26" s="3"/>
      <c r="I26" s="14"/>
      <c r="K26" s="3"/>
    </row>
    <row r="27" spans="1:13" ht="16.2" x14ac:dyDescent="0.35">
      <c r="B27" s="1"/>
      <c r="C27" s="1"/>
      <c r="D27" s="1" t="s">
        <v>40</v>
      </c>
      <c r="E27" s="1"/>
      <c r="F27" s="1"/>
      <c r="G27" s="1"/>
      <c r="H27" s="1"/>
      <c r="I27" s="1"/>
      <c r="K27" s="3"/>
    </row>
    <row r="28" spans="1:13" ht="16.2" x14ac:dyDescent="0.35">
      <c r="A28" s="16" t="s">
        <v>18</v>
      </c>
      <c r="B28" s="16" t="s">
        <v>19</v>
      </c>
      <c r="C28" s="16"/>
      <c r="D28" s="17" t="s">
        <v>20</v>
      </c>
      <c r="E28" s="17"/>
      <c r="F28" s="18"/>
      <c r="G28" s="16" t="s">
        <v>19</v>
      </c>
      <c r="H28" s="16"/>
      <c r="I28" s="17" t="s">
        <v>20</v>
      </c>
      <c r="K28" s="3"/>
    </row>
    <row r="29" spans="1:13" ht="16.2" x14ac:dyDescent="0.35">
      <c r="A29" s="2" t="s">
        <v>41</v>
      </c>
      <c r="B29" s="2" t="s">
        <v>42</v>
      </c>
      <c r="D29" s="3">
        <f>346906+0.46</f>
        <v>346906.46</v>
      </c>
      <c r="E29" s="3"/>
      <c r="F29" s="2" t="s">
        <v>23</v>
      </c>
      <c r="G29" s="2" t="s">
        <v>43</v>
      </c>
      <c r="I29" s="14">
        <v>760433.36</v>
      </c>
      <c r="K29" s="3"/>
    </row>
    <row r="30" spans="1:13" x14ac:dyDescent="0.3">
      <c r="A30" s="2" t="s">
        <v>41</v>
      </c>
      <c r="B30" s="2" t="s">
        <v>44</v>
      </c>
      <c r="D30" s="3">
        <v>15860</v>
      </c>
      <c r="E30" s="3"/>
      <c r="F30" s="2" t="s">
        <v>23</v>
      </c>
      <c r="G30" s="2" t="s">
        <v>45</v>
      </c>
      <c r="I30" s="3">
        <f>'p&amp;l'!D24</f>
        <v>691776.26</v>
      </c>
      <c r="K30" s="3"/>
    </row>
    <row r="31" spans="1:13" x14ac:dyDescent="0.3">
      <c r="A31" s="2" t="s">
        <v>41</v>
      </c>
      <c r="B31" s="2" t="s">
        <v>46</v>
      </c>
      <c r="D31" s="3">
        <f>3000*12</f>
        <v>36000</v>
      </c>
      <c r="E31" s="3"/>
      <c r="F31" s="2" t="s">
        <v>23</v>
      </c>
      <c r="G31" s="2" t="s">
        <v>47</v>
      </c>
      <c r="I31" s="3">
        <v>2894</v>
      </c>
      <c r="K31" s="3"/>
    </row>
    <row r="32" spans="1:13" x14ac:dyDescent="0.3">
      <c r="E32" s="3"/>
      <c r="I32" s="3"/>
    </row>
    <row r="33" spans="1:9" ht="16.2" x14ac:dyDescent="0.35">
      <c r="A33" s="2" t="s">
        <v>41</v>
      </c>
      <c r="B33" s="2" t="s">
        <v>48</v>
      </c>
      <c r="D33" s="14">
        <f>D34-SUM(D29:D31)</f>
        <v>1056337.1600000001</v>
      </c>
      <c r="E33" s="3"/>
      <c r="G33" s="3"/>
      <c r="I33" s="3"/>
    </row>
    <row r="34" spans="1:9" ht="16.8" thickBot="1" x14ac:dyDescent="0.4">
      <c r="D34" s="19">
        <f>I34</f>
        <v>1455103.62</v>
      </c>
      <c r="E34" s="14"/>
      <c r="I34" s="19">
        <f>SUM(I29:I33)</f>
        <v>1455103.62</v>
      </c>
    </row>
    <row r="35" spans="1:9" ht="16.2" thickTop="1" x14ac:dyDescent="0.3">
      <c r="D35" s="15"/>
      <c r="E35" s="15"/>
      <c r="I35" s="3"/>
    </row>
    <row r="36" spans="1:9" x14ac:dyDescent="0.3">
      <c r="D36" s="15"/>
      <c r="E36" s="15"/>
      <c r="I36" s="3"/>
    </row>
    <row r="37" spans="1:9" x14ac:dyDescent="0.3">
      <c r="D37" s="15"/>
      <c r="E37" s="15"/>
      <c r="I37" s="3"/>
    </row>
    <row r="38" spans="1:9" x14ac:dyDescent="0.3">
      <c r="D38" s="15"/>
      <c r="E38" s="15"/>
      <c r="I38" s="3"/>
    </row>
    <row r="39" spans="1:9" x14ac:dyDescent="0.3">
      <c r="D39" s="15"/>
      <c r="E39" s="15"/>
      <c r="I39" s="3"/>
    </row>
    <row r="40" spans="1:9" x14ac:dyDescent="0.3">
      <c r="D40" s="15"/>
      <c r="E40" s="15"/>
      <c r="I40" s="3"/>
    </row>
    <row r="41" spans="1:9" x14ac:dyDescent="0.3">
      <c r="D41" s="15"/>
      <c r="E41" s="15"/>
      <c r="I41" s="3"/>
    </row>
    <row r="42" spans="1:9" x14ac:dyDescent="0.3">
      <c r="D42" s="15"/>
      <c r="E42" s="15"/>
      <c r="I42" s="3"/>
    </row>
    <row r="43" spans="1:9" x14ac:dyDescent="0.3">
      <c r="D43" s="15"/>
      <c r="E43" s="15"/>
      <c r="I43" s="3"/>
    </row>
    <row r="44" spans="1:9" x14ac:dyDescent="0.3">
      <c r="D44" s="15"/>
      <c r="E44" s="15"/>
      <c r="I44" s="3"/>
    </row>
    <row r="45" spans="1:9" x14ac:dyDescent="0.3">
      <c r="D45" s="15"/>
      <c r="E45" s="15"/>
      <c r="I45" s="3"/>
    </row>
    <row r="46" spans="1:9" x14ac:dyDescent="0.3">
      <c r="D46" s="15"/>
      <c r="E46" s="15"/>
      <c r="I46" s="3"/>
    </row>
    <row r="47" spans="1:9" x14ac:dyDescent="0.3">
      <c r="D47" s="15"/>
      <c r="E47" s="15"/>
      <c r="I47" s="3"/>
    </row>
    <row r="48" spans="1:9" x14ac:dyDescent="0.3">
      <c r="D48" s="15"/>
      <c r="E48" s="15"/>
      <c r="I48" s="3"/>
    </row>
    <row r="49" spans="4:9" x14ac:dyDescent="0.3">
      <c r="D49" s="15"/>
      <c r="E49" s="15"/>
      <c r="I49" s="3"/>
    </row>
    <row r="50" spans="4:9" x14ac:dyDescent="0.3">
      <c r="D50" s="15"/>
      <c r="E50" s="15"/>
      <c r="I50" s="3"/>
    </row>
    <row r="51" spans="4:9" x14ac:dyDescent="0.3">
      <c r="D51" s="15"/>
      <c r="E51" s="15"/>
      <c r="I51" s="3"/>
    </row>
    <row r="52" spans="4:9" x14ac:dyDescent="0.3">
      <c r="D52" s="15"/>
      <c r="E52" s="15"/>
      <c r="I52" s="3"/>
    </row>
    <row r="53" spans="4:9" x14ac:dyDescent="0.3">
      <c r="D53" s="15"/>
      <c r="E53" s="15"/>
      <c r="I53" s="3"/>
    </row>
    <row r="54" spans="4:9" x14ac:dyDescent="0.3">
      <c r="D54" s="15"/>
      <c r="E54" s="15"/>
      <c r="I54" s="3"/>
    </row>
    <row r="55" spans="4:9" x14ac:dyDescent="0.3">
      <c r="D55" s="15"/>
      <c r="E55" s="15"/>
      <c r="I55" s="3"/>
    </row>
    <row r="56" spans="4:9" x14ac:dyDescent="0.3">
      <c r="D56" s="15"/>
      <c r="E56" s="15"/>
      <c r="I56" s="3"/>
    </row>
    <row r="57" spans="4:9" x14ac:dyDescent="0.3">
      <c r="D57" s="15"/>
      <c r="E57" s="15"/>
      <c r="I57" s="3"/>
    </row>
    <row r="58" spans="4:9" x14ac:dyDescent="0.3">
      <c r="D58" s="15"/>
      <c r="E58" s="15"/>
      <c r="I58" s="3"/>
    </row>
    <row r="59" spans="4:9" x14ac:dyDescent="0.3">
      <c r="D59" s="15"/>
      <c r="E59" s="15"/>
      <c r="I59" s="3"/>
    </row>
    <row r="60" spans="4:9" x14ac:dyDescent="0.3">
      <c r="D60" s="15"/>
      <c r="E60" s="15"/>
      <c r="I60" s="3"/>
    </row>
    <row r="61" spans="4:9" x14ac:dyDescent="0.3">
      <c r="D61" s="15"/>
      <c r="E61" s="15"/>
      <c r="I61" s="3"/>
    </row>
    <row r="62" spans="4:9" x14ac:dyDescent="0.3">
      <c r="D62" s="15"/>
      <c r="E62" s="15"/>
      <c r="I62" s="3"/>
    </row>
    <row r="63" spans="4:9" x14ac:dyDescent="0.3">
      <c r="D63" s="15"/>
      <c r="E63" s="15"/>
      <c r="I63" s="3"/>
    </row>
    <row r="64" spans="4:9" x14ac:dyDescent="0.3">
      <c r="D64" s="15"/>
      <c r="E64" s="15"/>
      <c r="I64" s="3"/>
    </row>
    <row r="65" spans="4:9" x14ac:dyDescent="0.3">
      <c r="D65" s="15"/>
      <c r="E65" s="15"/>
      <c r="I65" s="3"/>
    </row>
    <row r="66" spans="4:9" x14ac:dyDescent="0.3">
      <c r="D66" s="15"/>
      <c r="E66" s="15"/>
      <c r="I66" s="3"/>
    </row>
    <row r="67" spans="4:9" x14ac:dyDescent="0.3">
      <c r="D67" s="15"/>
      <c r="E67" s="15"/>
      <c r="I67" s="3"/>
    </row>
    <row r="68" spans="4:9" x14ac:dyDescent="0.3">
      <c r="D68" s="15"/>
      <c r="E68" s="15"/>
      <c r="I68" s="3"/>
    </row>
    <row r="69" spans="4:9" x14ac:dyDescent="0.3">
      <c r="D69" s="15"/>
      <c r="E69" s="15"/>
      <c r="I69" s="3"/>
    </row>
    <row r="70" spans="4:9" x14ac:dyDescent="0.3">
      <c r="D70" s="15"/>
      <c r="E70" s="15"/>
      <c r="I70" s="3"/>
    </row>
    <row r="71" spans="4:9" x14ac:dyDescent="0.3">
      <c r="D71" s="15"/>
      <c r="E71" s="15"/>
      <c r="I71" s="3"/>
    </row>
    <row r="72" spans="4:9" x14ac:dyDescent="0.3">
      <c r="D72" s="15"/>
      <c r="E72" s="15"/>
      <c r="I72" s="3"/>
    </row>
    <row r="73" spans="4:9" x14ac:dyDescent="0.3">
      <c r="D73" s="15"/>
      <c r="E73" s="15"/>
      <c r="I73" s="3"/>
    </row>
    <row r="74" spans="4:9" x14ac:dyDescent="0.3">
      <c r="D74" s="15"/>
      <c r="E74" s="15"/>
      <c r="I74" s="3"/>
    </row>
    <row r="75" spans="4:9" x14ac:dyDescent="0.3">
      <c r="D75" s="15"/>
      <c r="E75" s="15"/>
      <c r="I75" s="3"/>
    </row>
    <row r="76" spans="4:9" x14ac:dyDescent="0.3">
      <c r="D76" s="15"/>
      <c r="E76" s="15"/>
      <c r="I76" s="3"/>
    </row>
    <row r="77" spans="4:9" x14ac:dyDescent="0.3">
      <c r="D77" s="15"/>
      <c r="E77" s="15"/>
      <c r="I77" s="3"/>
    </row>
    <row r="78" spans="4:9" x14ac:dyDescent="0.3">
      <c r="D78" s="15"/>
      <c r="E78" s="15"/>
      <c r="I78" s="3"/>
    </row>
    <row r="79" spans="4:9" x14ac:dyDescent="0.3">
      <c r="D79" s="15"/>
      <c r="E79" s="15"/>
      <c r="I79" s="3"/>
    </row>
    <row r="80" spans="4:9" x14ac:dyDescent="0.3">
      <c r="D80" s="15"/>
      <c r="E80" s="15"/>
      <c r="I80" s="3"/>
    </row>
    <row r="81" spans="4:9" x14ac:dyDescent="0.3">
      <c r="D81" s="15"/>
      <c r="E81" s="15"/>
      <c r="I81" s="3"/>
    </row>
    <row r="82" spans="4:9" x14ac:dyDescent="0.3">
      <c r="D82" s="15"/>
      <c r="E82" s="15"/>
      <c r="I82" s="3"/>
    </row>
    <row r="83" spans="4:9" x14ac:dyDescent="0.3">
      <c r="D83" s="15"/>
      <c r="E83" s="15"/>
      <c r="I83" s="3"/>
    </row>
    <row r="84" spans="4:9" x14ac:dyDescent="0.3">
      <c r="D84" s="15"/>
      <c r="E84" s="15"/>
      <c r="I84" s="3"/>
    </row>
    <row r="85" spans="4:9" x14ac:dyDescent="0.3">
      <c r="D85" s="15"/>
      <c r="E85" s="15"/>
      <c r="I85" s="3"/>
    </row>
    <row r="86" spans="4:9" x14ac:dyDescent="0.3">
      <c r="D86" s="15"/>
      <c r="E86" s="15"/>
      <c r="I86" s="3"/>
    </row>
    <row r="87" spans="4:9" x14ac:dyDescent="0.3">
      <c r="D87" s="15"/>
      <c r="E87" s="15"/>
      <c r="I87" s="3"/>
    </row>
    <row r="88" spans="4:9" x14ac:dyDescent="0.3">
      <c r="D88" s="15"/>
      <c r="E88" s="15"/>
      <c r="I88" s="3"/>
    </row>
    <row r="89" spans="4:9" x14ac:dyDescent="0.3">
      <c r="D89" s="15"/>
      <c r="E89" s="15"/>
      <c r="I89" s="3"/>
    </row>
    <row r="90" spans="4:9" x14ac:dyDescent="0.3">
      <c r="D90" s="15"/>
      <c r="E90" s="15"/>
      <c r="I90" s="3"/>
    </row>
    <row r="91" spans="4:9" x14ac:dyDescent="0.3">
      <c r="D91" s="15"/>
      <c r="E91" s="15"/>
      <c r="I91" s="3"/>
    </row>
    <row r="92" spans="4:9" x14ac:dyDescent="0.3">
      <c r="D92" s="15"/>
      <c r="E92" s="15"/>
      <c r="I92" s="3"/>
    </row>
    <row r="93" spans="4:9" x14ac:dyDescent="0.3">
      <c r="D93" s="15"/>
      <c r="E93" s="15"/>
      <c r="I93" s="3"/>
    </row>
    <row r="94" spans="4:9" x14ac:dyDescent="0.3">
      <c r="D94" s="15"/>
      <c r="E94" s="15"/>
      <c r="I94" s="3"/>
    </row>
    <row r="95" spans="4:9" x14ac:dyDescent="0.3">
      <c r="D95" s="15"/>
      <c r="E95" s="15"/>
      <c r="I95" s="3"/>
    </row>
    <row r="96" spans="4:9" x14ac:dyDescent="0.3">
      <c r="D96" s="15"/>
      <c r="E96" s="15"/>
      <c r="I96" s="3"/>
    </row>
    <row r="97" spans="4:9" x14ac:dyDescent="0.3">
      <c r="D97" s="15"/>
      <c r="E97" s="15"/>
      <c r="I97" s="3"/>
    </row>
    <row r="98" spans="4:9" x14ac:dyDescent="0.3">
      <c r="D98" s="15"/>
      <c r="E98" s="15"/>
      <c r="I98" s="3"/>
    </row>
    <row r="99" spans="4:9" x14ac:dyDescent="0.3">
      <c r="D99" s="15"/>
      <c r="E99" s="15"/>
      <c r="I99" s="3"/>
    </row>
    <row r="100" spans="4:9" x14ac:dyDescent="0.3">
      <c r="D100" s="15"/>
      <c r="E100" s="15"/>
      <c r="I100" s="3"/>
    </row>
    <row r="101" spans="4:9" x14ac:dyDescent="0.3">
      <c r="D101" s="15"/>
      <c r="E101" s="15"/>
      <c r="I101" s="3"/>
    </row>
    <row r="102" spans="4:9" x14ac:dyDescent="0.3">
      <c r="D102" s="15"/>
      <c r="E102" s="15"/>
      <c r="I102" s="3"/>
    </row>
    <row r="103" spans="4:9" x14ac:dyDescent="0.3">
      <c r="D103" s="15"/>
      <c r="E103" s="15"/>
      <c r="I103" s="3"/>
    </row>
    <row r="104" spans="4:9" x14ac:dyDescent="0.3">
      <c r="D104" s="15"/>
      <c r="E104" s="15"/>
      <c r="I104" s="3"/>
    </row>
    <row r="105" spans="4:9" x14ac:dyDescent="0.3">
      <c r="D105" s="15"/>
      <c r="E105" s="15"/>
      <c r="I105" s="3"/>
    </row>
    <row r="106" spans="4:9" x14ac:dyDescent="0.3">
      <c r="D106" s="15"/>
      <c r="E106" s="15"/>
      <c r="I106" s="3"/>
    </row>
    <row r="107" spans="4:9" x14ac:dyDescent="0.3">
      <c r="D107" s="15"/>
      <c r="E107" s="15"/>
      <c r="I107" s="3"/>
    </row>
    <row r="108" spans="4:9" x14ac:dyDescent="0.3">
      <c r="D108" s="15"/>
      <c r="E108" s="15"/>
      <c r="I108" s="3"/>
    </row>
    <row r="109" spans="4:9" x14ac:dyDescent="0.3">
      <c r="D109" s="15"/>
      <c r="E109" s="15"/>
      <c r="I109" s="3"/>
    </row>
    <row r="110" spans="4:9" x14ac:dyDescent="0.3">
      <c r="D110" s="15"/>
      <c r="E110" s="15"/>
      <c r="I110" s="3"/>
    </row>
    <row r="111" spans="4:9" x14ac:dyDescent="0.3">
      <c r="D111" s="15"/>
      <c r="E111" s="15"/>
      <c r="I111" s="3"/>
    </row>
    <row r="112" spans="4:9" x14ac:dyDescent="0.3">
      <c r="D112" s="15"/>
      <c r="E112" s="15"/>
      <c r="I112" s="3"/>
    </row>
    <row r="113" spans="4:9" x14ac:dyDescent="0.3">
      <c r="D113" s="15"/>
      <c r="E113" s="15"/>
      <c r="I113" s="3"/>
    </row>
    <row r="114" spans="4:9" x14ac:dyDescent="0.3">
      <c r="D114" s="15"/>
      <c r="E114" s="15"/>
      <c r="I114" s="3"/>
    </row>
    <row r="115" spans="4:9" x14ac:dyDescent="0.3">
      <c r="D115" s="15"/>
      <c r="E115" s="15"/>
      <c r="I115" s="3"/>
    </row>
    <row r="116" spans="4:9" x14ac:dyDescent="0.3">
      <c r="D116" s="15"/>
      <c r="E116" s="15"/>
      <c r="I116" s="3"/>
    </row>
    <row r="117" spans="4:9" x14ac:dyDescent="0.3">
      <c r="D117" s="15"/>
      <c r="E117" s="15"/>
      <c r="I117" s="3"/>
    </row>
    <row r="118" spans="4:9" x14ac:dyDescent="0.3">
      <c r="D118" s="15"/>
      <c r="E118" s="15"/>
      <c r="I118" s="3"/>
    </row>
    <row r="119" spans="4:9" x14ac:dyDescent="0.3">
      <c r="D119" s="15"/>
      <c r="E119" s="15"/>
      <c r="I119" s="3"/>
    </row>
    <row r="120" spans="4:9" x14ac:dyDescent="0.3">
      <c r="D120" s="15"/>
      <c r="E120" s="15"/>
      <c r="I120" s="3"/>
    </row>
    <row r="121" spans="4:9" x14ac:dyDescent="0.3">
      <c r="D121" s="15"/>
      <c r="E121" s="15"/>
      <c r="I121" s="3"/>
    </row>
    <row r="122" spans="4:9" x14ac:dyDescent="0.3">
      <c r="D122" s="15"/>
      <c r="E122" s="15"/>
      <c r="I122" s="3"/>
    </row>
    <row r="123" spans="4:9" x14ac:dyDescent="0.3">
      <c r="D123" s="15"/>
      <c r="E123" s="15"/>
      <c r="I123" s="3"/>
    </row>
    <row r="124" spans="4:9" x14ac:dyDescent="0.3">
      <c r="D124" s="15"/>
      <c r="E124" s="15"/>
      <c r="I124" s="3"/>
    </row>
    <row r="125" spans="4:9" x14ac:dyDescent="0.3">
      <c r="D125" s="15"/>
      <c r="E125" s="15"/>
      <c r="I125" s="3"/>
    </row>
    <row r="126" spans="4:9" x14ac:dyDescent="0.3">
      <c r="D126" s="15"/>
      <c r="E126" s="15"/>
      <c r="I126" s="3"/>
    </row>
    <row r="127" spans="4:9" x14ac:dyDescent="0.3">
      <c r="D127" s="15"/>
      <c r="E127" s="15"/>
      <c r="I127" s="3"/>
    </row>
    <row r="128" spans="4:9" x14ac:dyDescent="0.3">
      <c r="D128" s="15"/>
      <c r="E128" s="15"/>
      <c r="I128" s="3"/>
    </row>
    <row r="129" spans="4:9" x14ac:dyDescent="0.3">
      <c r="D129" s="15"/>
      <c r="E129" s="15"/>
      <c r="I129" s="3"/>
    </row>
    <row r="130" spans="4:9" x14ac:dyDescent="0.3">
      <c r="D130" s="15"/>
      <c r="E130" s="15"/>
      <c r="I130" s="3"/>
    </row>
    <row r="131" spans="4:9" x14ac:dyDescent="0.3">
      <c r="D131" s="15"/>
      <c r="E131" s="15"/>
      <c r="I131" s="3"/>
    </row>
    <row r="132" spans="4:9" x14ac:dyDescent="0.3">
      <c r="D132" s="15"/>
      <c r="E132" s="15"/>
      <c r="I132" s="3"/>
    </row>
    <row r="133" spans="4:9" x14ac:dyDescent="0.3">
      <c r="D133" s="15"/>
      <c r="E133" s="15"/>
      <c r="I133" s="3"/>
    </row>
    <row r="134" spans="4:9" x14ac:dyDescent="0.3">
      <c r="D134" s="15"/>
      <c r="E134" s="15"/>
      <c r="I134" s="3"/>
    </row>
    <row r="135" spans="4:9" x14ac:dyDescent="0.3">
      <c r="D135" s="15"/>
      <c r="E135" s="15"/>
      <c r="I135" s="3"/>
    </row>
    <row r="136" spans="4:9" x14ac:dyDescent="0.3">
      <c r="D136" s="15"/>
      <c r="E136" s="15"/>
      <c r="I136" s="3"/>
    </row>
    <row r="137" spans="4:9" x14ac:dyDescent="0.3">
      <c r="D137" s="15"/>
      <c r="E137" s="15"/>
      <c r="I137" s="3"/>
    </row>
    <row r="138" spans="4:9" x14ac:dyDescent="0.3">
      <c r="D138" s="15"/>
      <c r="E138" s="15"/>
      <c r="I138" s="3"/>
    </row>
    <row r="139" spans="4:9" x14ac:dyDescent="0.3">
      <c r="D139" s="15"/>
      <c r="E139" s="15"/>
      <c r="I139" s="3"/>
    </row>
    <row r="140" spans="4:9" x14ac:dyDescent="0.3">
      <c r="D140" s="15"/>
      <c r="E140" s="15"/>
      <c r="I140" s="3"/>
    </row>
    <row r="141" spans="4:9" x14ac:dyDescent="0.3">
      <c r="D141" s="15"/>
      <c r="E141" s="15"/>
      <c r="I141" s="3"/>
    </row>
    <row r="142" spans="4:9" x14ac:dyDescent="0.3">
      <c r="D142" s="15"/>
      <c r="E142" s="15"/>
      <c r="I142" s="3"/>
    </row>
    <row r="143" spans="4:9" x14ac:dyDescent="0.3">
      <c r="D143" s="15"/>
      <c r="E143" s="15"/>
      <c r="I143" s="3"/>
    </row>
    <row r="144" spans="4:9" x14ac:dyDescent="0.3">
      <c r="D144" s="15"/>
      <c r="E144" s="15"/>
      <c r="I144" s="3"/>
    </row>
    <row r="145" spans="4:9" x14ac:dyDescent="0.3">
      <c r="D145" s="15"/>
      <c r="E145" s="15"/>
      <c r="I145" s="3"/>
    </row>
    <row r="146" spans="4:9" x14ac:dyDescent="0.3">
      <c r="D146" s="15"/>
      <c r="E146" s="15"/>
      <c r="I146" s="3"/>
    </row>
    <row r="147" spans="4:9" x14ac:dyDescent="0.3">
      <c r="D147" s="15"/>
      <c r="E147" s="15"/>
      <c r="I147" s="3"/>
    </row>
    <row r="148" spans="4:9" x14ac:dyDescent="0.3">
      <c r="D148" s="15"/>
      <c r="E148" s="15"/>
      <c r="I148" s="3"/>
    </row>
    <row r="149" spans="4:9" x14ac:dyDescent="0.3">
      <c r="D149" s="15"/>
      <c r="E149" s="15"/>
      <c r="I149" s="3"/>
    </row>
    <row r="150" spans="4:9" x14ac:dyDescent="0.3">
      <c r="D150" s="15"/>
      <c r="E150" s="15"/>
      <c r="I150" s="3"/>
    </row>
    <row r="151" spans="4:9" x14ac:dyDescent="0.3">
      <c r="D151" s="15"/>
      <c r="E151" s="15"/>
      <c r="I151" s="3"/>
    </row>
    <row r="152" spans="4:9" x14ac:dyDescent="0.3">
      <c r="D152" s="15"/>
      <c r="E152" s="15"/>
      <c r="I152" s="3"/>
    </row>
    <row r="153" spans="4:9" x14ac:dyDescent="0.3">
      <c r="D153" s="15"/>
      <c r="E153" s="15"/>
      <c r="I153" s="3"/>
    </row>
    <row r="154" spans="4:9" x14ac:dyDescent="0.3">
      <c r="D154" s="15"/>
      <c r="E154" s="15"/>
      <c r="I154" s="3"/>
    </row>
    <row r="155" spans="4:9" x14ac:dyDescent="0.3">
      <c r="D155" s="15"/>
      <c r="E155" s="15"/>
      <c r="I155" s="3"/>
    </row>
    <row r="156" spans="4:9" ht="16.2" x14ac:dyDescent="0.35">
      <c r="D156" s="1"/>
      <c r="E156" s="1"/>
      <c r="I156" s="3"/>
    </row>
    <row r="157" spans="4:9" ht="16.2" x14ac:dyDescent="0.35">
      <c r="D157" s="1"/>
      <c r="E157" s="1"/>
      <c r="I157" s="3"/>
    </row>
    <row r="158" spans="4:9" ht="16.2" x14ac:dyDescent="0.35">
      <c r="D158" s="1"/>
      <c r="E158" s="1"/>
      <c r="I158" s="3"/>
    </row>
    <row r="159" spans="4:9" ht="16.2" x14ac:dyDescent="0.35">
      <c r="D159" s="1"/>
      <c r="E159" s="1"/>
      <c r="I159" s="3"/>
    </row>
    <row r="160" spans="4:9" ht="16.2" x14ac:dyDescent="0.35">
      <c r="D160" s="1"/>
      <c r="E160" s="1"/>
      <c r="I160" s="3"/>
    </row>
    <row r="161" spans="2:10" ht="16.2" x14ac:dyDescent="0.35">
      <c r="B161" s="1"/>
      <c r="C161" s="1"/>
      <c r="D161" s="15"/>
      <c r="E161" s="15"/>
      <c r="I161" s="3"/>
    </row>
    <row r="162" spans="2:10" ht="16.2" x14ac:dyDescent="0.35">
      <c r="B162" s="1"/>
      <c r="C162" s="1"/>
      <c r="D162" s="15"/>
      <c r="E162" s="15"/>
      <c r="I162" s="3"/>
    </row>
    <row r="163" spans="2:10" ht="16.2" x14ac:dyDescent="0.35">
      <c r="B163" s="1"/>
      <c r="C163" s="1"/>
      <c r="D163" s="6"/>
      <c r="E163" s="6"/>
      <c r="F163" s="6"/>
      <c r="G163" s="6"/>
      <c r="H163" s="6"/>
      <c r="I163" s="14"/>
      <c r="J163" s="15"/>
    </row>
    <row r="164" spans="2:10" x14ac:dyDescent="0.3">
      <c r="D164" s="3"/>
      <c r="E164" s="3"/>
      <c r="I164" s="3"/>
    </row>
    <row r="165" spans="2:10" x14ac:dyDescent="0.3">
      <c r="D165" s="3"/>
      <c r="E165" s="3"/>
      <c r="I165" s="3"/>
    </row>
    <row r="166" spans="2:10" x14ac:dyDescent="0.3">
      <c r="D166" s="3"/>
      <c r="E166" s="3"/>
      <c r="I166" s="3"/>
    </row>
    <row r="167" spans="2:10" x14ac:dyDescent="0.3">
      <c r="D167" s="3"/>
      <c r="E167" s="3"/>
      <c r="I167" s="3"/>
    </row>
    <row r="168" spans="2:10" x14ac:dyDescent="0.3">
      <c r="D168" s="3"/>
      <c r="E168" s="3"/>
      <c r="I168" s="3"/>
    </row>
    <row r="169" spans="2:10" x14ac:dyDescent="0.3">
      <c r="D169" s="3"/>
      <c r="E169" s="3"/>
      <c r="I169" s="3"/>
    </row>
    <row r="170" spans="2:10" x14ac:dyDescent="0.3">
      <c r="D170" s="3"/>
      <c r="E170" s="3"/>
      <c r="I170" s="3"/>
    </row>
    <row r="171" spans="2:10" x14ac:dyDescent="0.3">
      <c r="D171" s="3"/>
      <c r="E171" s="3"/>
      <c r="I171" s="3"/>
    </row>
    <row r="172" spans="2:10" x14ac:dyDescent="0.3">
      <c r="D172" s="3"/>
      <c r="E172" s="3"/>
      <c r="I172" s="3"/>
    </row>
    <row r="173" spans="2:10" x14ac:dyDescent="0.3">
      <c r="D173" s="15"/>
      <c r="E173" s="15"/>
      <c r="I173" s="3"/>
    </row>
    <row r="174" spans="2:10" x14ac:dyDescent="0.3">
      <c r="D174" s="15"/>
      <c r="E174" s="15"/>
      <c r="I174" s="3"/>
    </row>
    <row r="175" spans="2:10" ht="16.2" x14ac:dyDescent="0.35">
      <c r="B175" s="1"/>
      <c r="C175" s="1"/>
      <c r="D175" s="6"/>
      <c r="E175" s="6"/>
      <c r="F175" s="6"/>
      <c r="G175" s="6"/>
      <c r="H175" s="6"/>
      <c r="I175" s="14"/>
      <c r="J175" s="15"/>
    </row>
    <row r="176" spans="2:10" x14ac:dyDescent="0.3">
      <c r="D176" s="3"/>
      <c r="E176" s="3"/>
      <c r="I176" s="3"/>
    </row>
    <row r="177" spans="4:9" x14ac:dyDescent="0.3">
      <c r="D177" s="3"/>
      <c r="E177" s="3"/>
      <c r="I177" s="3"/>
    </row>
    <row r="178" spans="4:9" x14ac:dyDescent="0.3">
      <c r="D178" s="3"/>
      <c r="E178" s="3"/>
      <c r="I178" s="3"/>
    </row>
    <row r="179" spans="4:9" x14ac:dyDescent="0.3">
      <c r="D179" s="3"/>
      <c r="E179" s="3"/>
      <c r="I179" s="3"/>
    </row>
    <row r="180" spans="4:9" x14ac:dyDescent="0.3">
      <c r="D180" s="3"/>
      <c r="E180" s="3"/>
      <c r="I180" s="3"/>
    </row>
    <row r="181" spans="4:9" x14ac:dyDescent="0.3">
      <c r="D181" s="3"/>
      <c r="E181" s="3"/>
      <c r="I181" s="3"/>
    </row>
    <row r="182" spans="4:9" x14ac:dyDescent="0.3">
      <c r="D182" s="3"/>
      <c r="E182" s="3"/>
      <c r="I182" s="3"/>
    </row>
    <row r="183" spans="4:9" x14ac:dyDescent="0.3">
      <c r="D183" s="3"/>
      <c r="E183" s="3"/>
      <c r="I183" s="3"/>
    </row>
    <row r="184" spans="4:9" x14ac:dyDescent="0.3">
      <c r="D184" s="3"/>
      <c r="E184" s="3"/>
      <c r="I184" s="3"/>
    </row>
    <row r="185" spans="4:9" x14ac:dyDescent="0.3">
      <c r="D185" s="3"/>
      <c r="E185" s="3"/>
      <c r="I185" s="3"/>
    </row>
    <row r="186" spans="4:9" x14ac:dyDescent="0.3">
      <c r="D186" s="3"/>
      <c r="E186" s="3"/>
      <c r="I186" s="3"/>
    </row>
    <row r="187" spans="4:9" x14ac:dyDescent="0.3">
      <c r="D187" s="3"/>
      <c r="E187" s="3"/>
      <c r="I187" s="3"/>
    </row>
    <row r="188" spans="4:9" x14ac:dyDescent="0.3">
      <c r="D188" s="3"/>
      <c r="E188" s="3"/>
      <c r="I188" s="3"/>
    </row>
    <row r="189" spans="4:9" x14ac:dyDescent="0.3">
      <c r="D189" s="3"/>
      <c r="E189" s="3"/>
      <c r="I189" s="3"/>
    </row>
    <row r="190" spans="4:9" x14ac:dyDescent="0.3">
      <c r="D190" s="3"/>
      <c r="E190" s="3"/>
      <c r="I190" s="3"/>
    </row>
    <row r="191" spans="4:9" x14ac:dyDescent="0.3">
      <c r="D191" s="3"/>
      <c r="E191" s="3"/>
      <c r="I191" s="3"/>
    </row>
    <row r="192" spans="4:9" x14ac:dyDescent="0.3">
      <c r="D192" s="3"/>
      <c r="E192" s="3"/>
      <c r="I192" s="3"/>
    </row>
    <row r="193" spans="2:9" x14ac:dyDescent="0.3">
      <c r="D193" s="3"/>
      <c r="E193" s="3"/>
      <c r="I193" s="3"/>
    </row>
    <row r="194" spans="2:9" x14ac:dyDescent="0.3">
      <c r="D194" s="3"/>
      <c r="E194" s="3"/>
      <c r="I194" s="3"/>
    </row>
    <row r="195" spans="2:9" x14ac:dyDescent="0.3">
      <c r="D195" s="3"/>
      <c r="E195" s="3"/>
    </row>
    <row r="196" spans="2:9" x14ac:dyDescent="0.3">
      <c r="D196" s="3"/>
      <c r="E196" s="3"/>
      <c r="I196" s="3"/>
    </row>
    <row r="197" spans="2:9" x14ac:dyDescent="0.3">
      <c r="D197" s="3"/>
      <c r="E197" s="3"/>
    </row>
    <row r="198" spans="2:9" x14ac:dyDescent="0.3">
      <c r="D198" s="3"/>
      <c r="E198" s="3"/>
      <c r="I198" s="3"/>
    </row>
    <row r="199" spans="2:9" x14ac:dyDescent="0.3">
      <c r="D199" s="3"/>
      <c r="E199" s="3"/>
      <c r="I199" s="3"/>
    </row>
    <row r="200" spans="2:9" x14ac:dyDescent="0.3">
      <c r="D200" s="3"/>
      <c r="E200" s="3"/>
      <c r="I200" s="3"/>
    </row>
    <row r="201" spans="2:9" x14ac:dyDescent="0.3">
      <c r="D201" s="15"/>
      <c r="E201" s="15"/>
    </row>
    <row r="202" spans="2:9" ht="16.2" x14ac:dyDescent="0.35">
      <c r="D202" s="1"/>
      <c r="E202" s="1"/>
    </row>
    <row r="203" spans="2:9" ht="16.2" x14ac:dyDescent="0.35">
      <c r="D203" s="1"/>
      <c r="E203" s="1"/>
    </row>
    <row r="204" spans="2:9" ht="16.2" x14ac:dyDescent="0.35">
      <c r="D204" s="1"/>
      <c r="E204" s="1"/>
    </row>
    <row r="205" spans="2:9" ht="16.2" x14ac:dyDescent="0.35">
      <c r="D205" s="1"/>
      <c r="E205" s="1"/>
    </row>
    <row r="206" spans="2:9" ht="16.2" x14ac:dyDescent="0.35">
      <c r="D206" s="1"/>
      <c r="E206" s="1"/>
    </row>
    <row r="207" spans="2:9" ht="16.2" x14ac:dyDescent="0.35">
      <c r="B207" s="1"/>
      <c r="C207" s="1"/>
      <c r="D207" s="15"/>
      <c r="E207" s="15"/>
    </row>
    <row r="208" spans="2:9" x14ac:dyDescent="0.3">
      <c r="D208" s="3"/>
      <c r="E208" s="3"/>
      <c r="I208" s="3"/>
    </row>
    <row r="209" spans="2:10" ht="16.2" x14ac:dyDescent="0.35">
      <c r="B209" s="1"/>
      <c r="C209" s="1"/>
      <c r="D209" s="6"/>
      <c r="E209" s="6"/>
      <c r="F209" s="6"/>
      <c r="G209" s="6"/>
      <c r="H209" s="6"/>
      <c r="I209" s="1"/>
    </row>
    <row r="210" spans="2:10" x14ac:dyDescent="0.3">
      <c r="D210" s="3"/>
      <c r="E210" s="3"/>
      <c r="I210" s="3"/>
    </row>
    <row r="211" spans="2:10" x14ac:dyDescent="0.3">
      <c r="D211" s="3"/>
      <c r="E211" s="3"/>
      <c r="I211" s="3"/>
    </row>
    <row r="212" spans="2:10" x14ac:dyDescent="0.3">
      <c r="D212" s="3"/>
      <c r="E212" s="3"/>
      <c r="I212" s="3"/>
    </row>
    <row r="213" spans="2:10" x14ac:dyDescent="0.3">
      <c r="D213" s="3"/>
      <c r="E213" s="3"/>
      <c r="I213" s="3"/>
    </row>
    <row r="214" spans="2:10" x14ac:dyDescent="0.3">
      <c r="D214" s="3"/>
      <c r="E214" s="3"/>
      <c r="I214" s="3"/>
    </row>
    <row r="215" spans="2:10" x14ac:dyDescent="0.3">
      <c r="D215" s="3"/>
      <c r="E215" s="3"/>
      <c r="I215" s="3"/>
    </row>
    <row r="216" spans="2:10" x14ac:dyDescent="0.3">
      <c r="D216" s="3"/>
      <c r="E216" s="3"/>
      <c r="I216" s="3"/>
    </row>
    <row r="217" spans="2:10" x14ac:dyDescent="0.3">
      <c r="D217" s="3"/>
      <c r="E217" s="3"/>
      <c r="I217" s="3"/>
    </row>
    <row r="218" spans="2:10" x14ac:dyDescent="0.3">
      <c r="D218" s="3"/>
      <c r="E218" s="3"/>
    </row>
    <row r="219" spans="2:10" x14ac:dyDescent="0.3">
      <c r="D219" s="3"/>
      <c r="E219" s="3"/>
      <c r="I219" s="3"/>
    </row>
    <row r="220" spans="2:10" x14ac:dyDescent="0.3">
      <c r="D220" s="15"/>
      <c r="E220" s="15"/>
    </row>
    <row r="222" spans="2:10" ht="16.2" x14ac:dyDescent="0.35">
      <c r="B222" s="1"/>
      <c r="C222" s="1"/>
      <c r="D222" s="6"/>
      <c r="E222" s="6"/>
      <c r="F222" s="6"/>
      <c r="G222" s="6"/>
      <c r="H222" s="6"/>
      <c r="I222" s="1"/>
      <c r="J222" s="3"/>
    </row>
    <row r="223" spans="2:10" x14ac:dyDescent="0.3">
      <c r="D223" s="3"/>
      <c r="E223" s="3"/>
      <c r="I223" s="3"/>
      <c r="J223" s="3"/>
    </row>
    <row r="224" spans="2:10" x14ac:dyDescent="0.3">
      <c r="D224" s="3"/>
      <c r="E224" s="3"/>
      <c r="I224" s="3"/>
      <c r="J224" s="3"/>
    </row>
    <row r="225" spans="4:10" x14ac:dyDescent="0.3">
      <c r="D225" s="3"/>
      <c r="E225" s="3"/>
      <c r="I225" s="3"/>
      <c r="J225" s="3"/>
    </row>
    <row r="226" spans="4:10" x14ac:dyDescent="0.3">
      <c r="D226" s="3"/>
      <c r="E226" s="3"/>
      <c r="I226" s="3"/>
      <c r="J226" s="3"/>
    </row>
    <row r="227" spans="4:10" x14ac:dyDescent="0.3">
      <c r="D227" s="3"/>
      <c r="E227" s="3"/>
      <c r="I227" s="3"/>
      <c r="J227" s="3"/>
    </row>
    <row r="228" spans="4:10" x14ac:dyDescent="0.3">
      <c r="D228" s="3"/>
      <c r="E228" s="3"/>
      <c r="I228" s="3"/>
      <c r="J228" s="3"/>
    </row>
    <row r="229" spans="4:10" x14ac:dyDescent="0.3">
      <c r="D229" s="3"/>
      <c r="E229" s="3"/>
      <c r="J229" s="3"/>
    </row>
    <row r="230" spans="4:10" x14ac:dyDescent="0.3">
      <c r="D230" s="3"/>
      <c r="E230" s="3"/>
      <c r="I230" s="3"/>
      <c r="J230" s="3"/>
    </row>
    <row r="231" spans="4:10" x14ac:dyDescent="0.3">
      <c r="D231" s="3"/>
      <c r="E231" s="3"/>
      <c r="J231" s="3"/>
    </row>
    <row r="232" spans="4:10" x14ac:dyDescent="0.3">
      <c r="D232" s="15"/>
      <c r="E232" s="15"/>
      <c r="J232" s="15"/>
    </row>
  </sheetData>
  <pageMargins left="0.25" right="0.25" top="0.75" bottom="0.75" header="0.3" footer="0.3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B37A3-F35D-4A9C-BBA2-1ED7B8726B41}">
  <dimension ref="A1:J24"/>
  <sheetViews>
    <sheetView showGridLines="0" workbookViewId="0">
      <selection activeCell="B7" sqref="B7"/>
    </sheetView>
  </sheetViews>
  <sheetFormatPr defaultColWidth="9.109375" defaultRowHeight="13.2" x14ac:dyDescent="0.25"/>
  <cols>
    <col min="1" max="1" width="4.5546875" style="21" customWidth="1"/>
    <col min="2" max="2" width="24.5546875" style="21" customWidth="1"/>
    <col min="3" max="3" width="15.44140625" style="21" customWidth="1"/>
    <col min="4" max="4" width="13.88671875" style="21" customWidth="1"/>
    <col min="5" max="5" width="15.88671875" style="21" customWidth="1"/>
    <col min="6" max="6" width="12.109375" style="21" customWidth="1"/>
    <col min="7" max="7" width="16.109375" style="21" customWidth="1"/>
    <col min="8" max="8" width="8.44140625" style="21" customWidth="1"/>
    <col min="9" max="9" width="18.6640625" style="21" customWidth="1"/>
    <col min="10" max="10" width="15.6640625" style="21" customWidth="1"/>
    <col min="11" max="16384" width="9.109375" style="21"/>
  </cols>
  <sheetData>
    <row r="1" spans="1:10" x14ac:dyDescent="0.25">
      <c r="C1" s="22"/>
      <c r="D1" s="22" t="str">
        <f>'p&amp;l'!D1</f>
        <v>ABC &amp; Co</v>
      </c>
      <c r="E1" s="22"/>
    </row>
    <row r="2" spans="1:10" x14ac:dyDescent="0.25">
      <c r="C2" s="22"/>
      <c r="D2" s="22" t="str">
        <f>'p&amp;l'!D2</f>
        <v>5-1-258</v>
      </c>
      <c r="E2" s="22"/>
      <c r="G2" s="21" t="s">
        <v>3</v>
      </c>
    </row>
    <row r="3" spans="1:10" x14ac:dyDescent="0.25">
      <c r="C3" s="23"/>
      <c r="D3" s="22" t="str">
        <f>'p&amp;l'!D3</f>
        <v>R P Road</v>
      </c>
      <c r="E3" s="22"/>
    </row>
    <row r="4" spans="1:10" x14ac:dyDescent="0.25">
      <c r="C4" s="23"/>
      <c r="D4" s="22" t="str">
        <f>'p&amp;l'!D4</f>
        <v>Secunderabad</v>
      </c>
      <c r="E4" s="22"/>
    </row>
    <row r="5" spans="1:10" x14ac:dyDescent="0.25">
      <c r="D5" s="24"/>
      <c r="E5" s="24"/>
    </row>
    <row r="6" spans="1:10" x14ac:dyDescent="0.25">
      <c r="B6" s="22" t="str">
        <f>ms!A15</f>
        <v>FIXED ASSETS AND DEPRECIATION SCHEDULE FOR THE YEAR ENDED 31st MARCH, 2026:</v>
      </c>
      <c r="D6" s="24"/>
      <c r="E6" s="24"/>
    </row>
    <row r="7" spans="1:10" x14ac:dyDescent="0.25">
      <c r="A7" s="25" t="s">
        <v>49</v>
      </c>
      <c r="B7" s="25" t="s">
        <v>50</v>
      </c>
      <c r="C7" s="26" t="s">
        <v>51</v>
      </c>
      <c r="D7" s="61" t="s">
        <v>52</v>
      </c>
      <c r="E7" s="61"/>
      <c r="F7" s="26" t="s">
        <v>53</v>
      </c>
      <c r="G7" s="26" t="s">
        <v>54</v>
      </c>
      <c r="H7" s="26" t="s">
        <v>55</v>
      </c>
      <c r="I7" s="26" t="s">
        <v>56</v>
      </c>
      <c r="J7" s="26" t="s">
        <v>57</v>
      </c>
    </row>
    <row r="8" spans="1:10" x14ac:dyDescent="0.25">
      <c r="A8" s="22" t="s">
        <v>58</v>
      </c>
      <c r="B8" s="22"/>
      <c r="C8" s="27" t="s">
        <v>59</v>
      </c>
      <c r="D8" s="28" t="s">
        <v>60</v>
      </c>
      <c r="E8" s="27" t="s">
        <v>61</v>
      </c>
      <c r="F8" s="27" t="s">
        <v>62</v>
      </c>
      <c r="G8" s="22"/>
      <c r="H8" s="27" t="s">
        <v>63</v>
      </c>
      <c r="I8" s="22"/>
      <c r="J8" s="27" t="s">
        <v>59</v>
      </c>
    </row>
    <row r="9" spans="1:10" x14ac:dyDescent="0.25">
      <c r="A9" s="22"/>
      <c r="B9" s="22"/>
      <c r="C9" s="29"/>
      <c r="D9" s="30" t="s">
        <v>64</v>
      </c>
      <c r="E9" s="31" t="str">
        <f>D9</f>
        <v>4th Oct</v>
      </c>
      <c r="F9" s="29"/>
      <c r="G9" s="22"/>
      <c r="H9" s="29"/>
      <c r="I9" s="22"/>
      <c r="J9" s="29"/>
    </row>
    <row r="10" spans="1:10" x14ac:dyDescent="0.25">
      <c r="A10" s="32"/>
      <c r="B10" s="32"/>
      <c r="C10" s="33" t="s">
        <v>65</v>
      </c>
      <c r="D10" s="33" t="s">
        <v>65</v>
      </c>
      <c r="E10" s="33" t="s">
        <v>65</v>
      </c>
      <c r="F10" s="33" t="s">
        <v>66</v>
      </c>
      <c r="G10" s="33" t="s">
        <v>67</v>
      </c>
      <c r="H10" s="32" t="s">
        <v>68</v>
      </c>
      <c r="I10" s="33" t="s">
        <v>69</v>
      </c>
      <c r="J10" s="33" t="s">
        <v>70</v>
      </c>
    </row>
    <row r="11" spans="1:10" x14ac:dyDescent="0.25">
      <c r="A11" s="21">
        <v>1</v>
      </c>
      <c r="B11" s="21" t="s">
        <v>71</v>
      </c>
      <c r="C11" s="34">
        <v>250000</v>
      </c>
      <c r="D11" s="34">
        <v>0</v>
      </c>
      <c r="E11" s="34">
        <v>0</v>
      </c>
      <c r="F11" s="34">
        <v>0</v>
      </c>
      <c r="G11" s="34">
        <f>C11+D11+E11-F11</f>
        <v>250000</v>
      </c>
      <c r="H11" s="35">
        <v>0</v>
      </c>
      <c r="I11" s="34">
        <f>ROUND(((G11-E11)*H11)+(E11*(H11/2)),0)</f>
        <v>0</v>
      </c>
      <c r="J11" s="34">
        <f>G11-I11</f>
        <v>250000</v>
      </c>
    </row>
    <row r="12" spans="1:10" x14ac:dyDescent="0.25">
      <c r="A12" s="21">
        <v>2</v>
      </c>
      <c r="B12" s="21" t="s">
        <v>72</v>
      </c>
      <c r="C12" s="34">
        <v>500000</v>
      </c>
      <c r="D12" s="34">
        <v>0</v>
      </c>
      <c r="E12" s="34">
        <v>0</v>
      </c>
      <c r="F12" s="34">
        <v>0</v>
      </c>
      <c r="G12" s="34">
        <f>C12+D12+E12-F12</f>
        <v>500000</v>
      </c>
      <c r="H12" s="35">
        <v>0</v>
      </c>
      <c r="I12" s="34">
        <f>ROUND(((G12-E12)*H12)+(E12*(H12/2)),0)</f>
        <v>0</v>
      </c>
      <c r="J12" s="34">
        <f>G12-I12</f>
        <v>500000</v>
      </c>
    </row>
    <row r="13" spans="1:10" x14ac:dyDescent="0.25">
      <c r="A13" s="22"/>
      <c r="B13" s="22"/>
      <c r="C13" s="36">
        <f>SUM(C11:C12)</f>
        <v>750000</v>
      </c>
      <c r="D13" s="36">
        <f>SUM(D11:D12)</f>
        <v>0</v>
      </c>
      <c r="E13" s="36">
        <f>SUM(E11:E12)</f>
        <v>0</v>
      </c>
      <c r="F13" s="36">
        <f>SUM(F11:F12)</f>
        <v>0</v>
      </c>
      <c r="G13" s="36">
        <f>SUM(G11:G12)</f>
        <v>750000</v>
      </c>
      <c r="H13" s="36" t="s">
        <v>73</v>
      </c>
      <c r="I13" s="36">
        <f>SUM(I11:I12)</f>
        <v>0</v>
      </c>
      <c r="J13" s="36">
        <f>SUM(J11:J12)</f>
        <v>750000</v>
      </c>
    </row>
    <row r="14" spans="1:10" x14ac:dyDescent="0.25">
      <c r="A14" s="21">
        <v>3</v>
      </c>
      <c r="B14" s="21" t="s">
        <v>74</v>
      </c>
      <c r="C14" s="34">
        <v>99431</v>
      </c>
      <c r="D14" s="34">
        <v>0</v>
      </c>
      <c r="E14" s="34">
        <v>0</v>
      </c>
      <c r="F14" s="34">
        <v>0</v>
      </c>
      <c r="G14" s="34">
        <f>C14+D14+E14-F14</f>
        <v>99431</v>
      </c>
      <c r="H14" s="35">
        <v>0.1</v>
      </c>
      <c r="I14" s="34">
        <f>ROUND(((G14-E14)*H14)+(E14*(H14/2)),0)</f>
        <v>9943</v>
      </c>
      <c r="J14" s="34">
        <f>G14-I14</f>
        <v>89488</v>
      </c>
    </row>
    <row r="15" spans="1:10" x14ac:dyDescent="0.25">
      <c r="A15" s="22"/>
      <c r="B15" s="22"/>
      <c r="C15" s="36">
        <f>C14</f>
        <v>99431</v>
      </c>
      <c r="D15" s="36">
        <f>D14</f>
        <v>0</v>
      </c>
      <c r="E15" s="36">
        <f>E14</f>
        <v>0</v>
      </c>
      <c r="F15" s="36">
        <f>F14</f>
        <v>0</v>
      </c>
      <c r="G15" s="36">
        <f>G14</f>
        <v>99431</v>
      </c>
      <c r="H15" s="36" t="s">
        <v>73</v>
      </c>
      <c r="I15" s="36">
        <f>I14</f>
        <v>9943</v>
      </c>
      <c r="J15" s="36">
        <f>J14</f>
        <v>89488</v>
      </c>
    </row>
    <row r="16" spans="1:10" x14ac:dyDescent="0.25">
      <c r="A16" s="21">
        <v>4</v>
      </c>
      <c r="B16" s="21" t="s">
        <v>75</v>
      </c>
      <c r="C16" s="34">
        <v>55440</v>
      </c>
      <c r="D16" s="34">
        <v>0</v>
      </c>
      <c r="E16" s="34">
        <v>0</v>
      </c>
      <c r="F16" s="34">
        <v>0</v>
      </c>
      <c r="G16" s="34">
        <f t="shared" ref="G16:G18" si="0">C16+D16+E16-F16</f>
        <v>55440</v>
      </c>
      <c r="H16" s="35">
        <v>0.15</v>
      </c>
      <c r="I16" s="34">
        <f>ROUND(((G16-E16)*H16)+(E16*(H16/2)),0)</f>
        <v>8316</v>
      </c>
      <c r="J16" s="34">
        <f t="shared" ref="J16:J18" si="1">G16-I16</f>
        <v>47124</v>
      </c>
    </row>
    <row r="17" spans="1:10" x14ac:dyDescent="0.25">
      <c r="A17" s="21">
        <v>5</v>
      </c>
      <c r="B17" s="21" t="s">
        <v>76</v>
      </c>
      <c r="C17" s="34">
        <v>1590</v>
      </c>
      <c r="D17" s="34">
        <v>0</v>
      </c>
      <c r="E17" s="34">
        <v>0</v>
      </c>
      <c r="F17" s="34">
        <v>0</v>
      </c>
      <c r="G17" s="34">
        <f t="shared" si="0"/>
        <v>1590</v>
      </c>
      <c r="H17" s="35">
        <v>0.15</v>
      </c>
      <c r="I17" s="34">
        <f>ROUND(((G17-E17)*H17)+(E17*(H17/2)),0)-1</f>
        <v>238</v>
      </c>
      <c r="J17" s="34">
        <f t="shared" si="1"/>
        <v>1352</v>
      </c>
    </row>
    <row r="18" spans="1:10" x14ac:dyDescent="0.25">
      <c r="A18" s="21">
        <v>6</v>
      </c>
      <c r="B18" s="21" t="s">
        <v>77</v>
      </c>
      <c r="C18" s="34">
        <v>59</v>
      </c>
      <c r="D18" s="34">
        <v>0</v>
      </c>
      <c r="E18" s="34">
        <v>0</v>
      </c>
      <c r="F18" s="34">
        <v>0</v>
      </c>
      <c r="G18" s="34">
        <f t="shared" si="0"/>
        <v>59</v>
      </c>
      <c r="H18" s="35">
        <v>0.15</v>
      </c>
      <c r="I18" s="34">
        <f t="shared" ref="I18" si="2">ROUND(((G18-E18)*H18)+(E18*(H18/2)),0)</f>
        <v>9</v>
      </c>
      <c r="J18" s="34">
        <f t="shared" si="1"/>
        <v>50</v>
      </c>
    </row>
    <row r="19" spans="1:10" x14ac:dyDescent="0.25">
      <c r="C19" s="36">
        <f>SUM(C16:C18)</f>
        <v>57089</v>
      </c>
      <c r="D19" s="36">
        <f>SUM(D16:D18)</f>
        <v>0</v>
      </c>
      <c r="E19" s="36">
        <f>SUM(E16:E18)</f>
        <v>0</v>
      </c>
      <c r="F19" s="36">
        <f>SUM(F16:F18)</f>
        <v>0</v>
      </c>
      <c r="G19" s="36">
        <f>SUM(G16:G18)</f>
        <v>57089</v>
      </c>
      <c r="H19" s="36" t="s">
        <v>73</v>
      </c>
      <c r="I19" s="36">
        <f>SUM(I16:I18)</f>
        <v>8563</v>
      </c>
      <c r="J19" s="36">
        <f>SUM(J16:J18)</f>
        <v>48526</v>
      </c>
    </row>
    <row r="20" spans="1:10" x14ac:dyDescent="0.25">
      <c r="A20" s="21">
        <v>7</v>
      </c>
      <c r="B20" s="21" t="s">
        <v>78</v>
      </c>
      <c r="C20" s="34">
        <v>180531</v>
      </c>
      <c r="D20" s="34">
        <v>0</v>
      </c>
      <c r="E20" s="34">
        <v>0</v>
      </c>
      <c r="F20" s="34">
        <v>0</v>
      </c>
      <c r="G20" s="34">
        <f>C20+D20+E20-F20</f>
        <v>180531</v>
      </c>
      <c r="H20" s="35">
        <v>0.4</v>
      </c>
      <c r="I20" s="34">
        <f>ROUND(((G20-E20)*H20)+(E20*(H20/2)),0)+0.28</f>
        <v>72212.28</v>
      </c>
      <c r="J20" s="34">
        <f>G20-I20</f>
        <v>108318.72</v>
      </c>
    </row>
    <row r="21" spans="1:10" x14ac:dyDescent="0.25">
      <c r="C21" s="36">
        <f>C20</f>
        <v>180531</v>
      </c>
      <c r="D21" s="36">
        <f>D20</f>
        <v>0</v>
      </c>
      <c r="E21" s="36">
        <f>E20</f>
        <v>0</v>
      </c>
      <c r="F21" s="36">
        <f>F20</f>
        <v>0</v>
      </c>
      <c r="G21" s="36">
        <f>G20</f>
        <v>180531</v>
      </c>
      <c r="H21" s="36" t="s">
        <v>73</v>
      </c>
      <c r="I21" s="36">
        <f>I20</f>
        <v>72212.28</v>
      </c>
      <c r="J21" s="36">
        <f>J20</f>
        <v>108318.72</v>
      </c>
    </row>
    <row r="22" spans="1:10" x14ac:dyDescent="0.25">
      <c r="C22" s="34"/>
      <c r="D22" s="34"/>
      <c r="E22" s="34"/>
      <c r="F22" s="34"/>
      <c r="G22" s="34"/>
      <c r="H22" s="35"/>
      <c r="I22" s="34"/>
      <c r="J22" s="34"/>
    </row>
    <row r="23" spans="1:10" x14ac:dyDescent="0.25">
      <c r="C23" s="36">
        <f>C13+C15+C19+C21</f>
        <v>1087051</v>
      </c>
      <c r="D23" s="36">
        <f>D13+D15+D19+D21</f>
        <v>0</v>
      </c>
      <c r="E23" s="36">
        <f>E13+E15+E19+E21</f>
        <v>0</v>
      </c>
      <c r="F23" s="36">
        <f>F13+F15+F19+F21</f>
        <v>0</v>
      </c>
      <c r="G23" s="36">
        <f>G13+G15+G19+G21</f>
        <v>1087051</v>
      </c>
      <c r="H23" s="36" t="s">
        <v>73</v>
      </c>
      <c r="I23" s="36">
        <f>I13+I15+I19+I21</f>
        <v>90718.28</v>
      </c>
      <c r="J23" s="36">
        <f>J13+J15+J19+J21</f>
        <v>996332.72</v>
      </c>
    </row>
    <row r="24" spans="1:10" x14ac:dyDescent="0.25">
      <c r="C24" s="34"/>
      <c r="G24" s="34"/>
      <c r="J24" s="34"/>
    </row>
  </sheetData>
  <mergeCells count="1">
    <mergeCell ref="D7:E7"/>
  </mergeCells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31D31-6B33-49D6-BE42-E98A0F91571F}">
  <dimension ref="B2:H49"/>
  <sheetViews>
    <sheetView showGridLines="0" topLeftCell="A6" zoomScaleNormal="100" workbookViewId="0">
      <selection activeCell="E32" sqref="E32"/>
    </sheetView>
  </sheetViews>
  <sheetFormatPr defaultColWidth="9.109375" defaultRowHeight="13.2" x14ac:dyDescent="0.25"/>
  <cols>
    <col min="1" max="1" width="12.109375" style="21" bestFit="1" customWidth="1"/>
    <col min="2" max="2" width="19.88671875" style="21" bestFit="1" customWidth="1"/>
    <col min="3" max="3" width="52.109375" style="21" bestFit="1" customWidth="1"/>
    <col min="4" max="4" width="21.44140625" style="21" customWidth="1"/>
    <col min="5" max="5" width="16.109375" style="21" customWidth="1"/>
    <col min="6" max="6" width="8.44140625" style="21" customWidth="1"/>
    <col min="7" max="7" width="18.6640625" style="21" customWidth="1"/>
    <col min="8" max="8" width="15.6640625" style="21" customWidth="1"/>
    <col min="9" max="16384" width="9.109375" style="21"/>
  </cols>
  <sheetData>
    <row r="2" spans="2:8" x14ac:dyDescent="0.25">
      <c r="C2" s="22" t="str">
        <f>Depnscdl!D1</f>
        <v>ABC &amp; Co</v>
      </c>
      <c r="E2" s="21" t="s">
        <v>3</v>
      </c>
    </row>
    <row r="3" spans="2:8" x14ac:dyDescent="0.25">
      <c r="C3" s="22" t="str">
        <f>Depnscdl!D2</f>
        <v>5-1-258</v>
      </c>
    </row>
    <row r="4" spans="2:8" x14ac:dyDescent="0.25">
      <c r="C4" s="22" t="str">
        <f>Depnscdl!D3</f>
        <v>R P Road</v>
      </c>
    </row>
    <row r="5" spans="2:8" x14ac:dyDescent="0.25">
      <c r="C5" s="22" t="str">
        <f>Depnscdl!D4</f>
        <v>Secunderabad</v>
      </c>
    </row>
    <row r="6" spans="2:8" x14ac:dyDescent="0.25">
      <c r="C6" s="22" t="s">
        <v>3</v>
      </c>
    </row>
    <row r="7" spans="2:8" ht="16.2" x14ac:dyDescent="0.35">
      <c r="B7" s="38"/>
      <c r="E7" s="39"/>
    </row>
    <row r="8" spans="2:8" ht="16.2" x14ac:dyDescent="0.25">
      <c r="B8" s="58" t="s">
        <v>79</v>
      </c>
      <c r="E8" s="59" t="s">
        <v>80</v>
      </c>
      <c r="H8" s="41"/>
    </row>
    <row r="9" spans="2:8" ht="15.6" x14ac:dyDescent="0.25">
      <c r="B9" s="40" t="s">
        <v>81</v>
      </c>
      <c r="E9" s="34">
        <v>1953</v>
      </c>
      <c r="H9" s="21" t="s">
        <v>3</v>
      </c>
    </row>
    <row r="10" spans="2:8" ht="15.6" x14ac:dyDescent="0.25">
      <c r="B10" s="40" t="s">
        <v>82</v>
      </c>
      <c r="E10" s="34">
        <v>9949</v>
      </c>
    </row>
    <row r="11" spans="2:8" ht="15.6" x14ac:dyDescent="0.25">
      <c r="B11" s="40" t="s">
        <v>83</v>
      </c>
      <c r="E11" s="34">
        <v>187</v>
      </c>
    </row>
    <row r="12" spans="2:8" ht="15.6" x14ac:dyDescent="0.25">
      <c r="B12" s="40" t="s">
        <v>81</v>
      </c>
      <c r="E12" s="34">
        <v>1951</v>
      </c>
    </row>
    <row r="13" spans="2:8" ht="15.6" x14ac:dyDescent="0.25">
      <c r="B13" s="40" t="s">
        <v>84</v>
      </c>
      <c r="E13" s="34">
        <v>9209</v>
      </c>
    </row>
    <row r="14" spans="2:8" ht="15.6" x14ac:dyDescent="0.25">
      <c r="B14" s="40" t="s">
        <v>85</v>
      </c>
      <c r="E14" s="34">
        <v>132</v>
      </c>
    </row>
    <row r="15" spans="2:8" ht="15.6" x14ac:dyDescent="0.25">
      <c r="B15" s="40" t="s">
        <v>84</v>
      </c>
      <c r="E15" s="34">
        <v>650</v>
      </c>
    </row>
    <row r="16" spans="2:8" ht="15.6" x14ac:dyDescent="0.25">
      <c r="B16" s="40" t="s">
        <v>86</v>
      </c>
      <c r="E16" s="34">
        <v>658</v>
      </c>
    </row>
    <row r="17" spans="2:5" ht="15.6" x14ac:dyDescent="0.25">
      <c r="B17" s="40" t="s">
        <v>87</v>
      </c>
      <c r="E17" s="34">
        <v>208</v>
      </c>
    </row>
    <row r="18" spans="2:5" ht="15.6" x14ac:dyDescent="0.25">
      <c r="B18" s="40" t="s">
        <v>88</v>
      </c>
      <c r="E18" s="34">
        <v>10642</v>
      </c>
    </row>
    <row r="19" spans="2:5" ht="15.6" x14ac:dyDescent="0.25">
      <c r="B19" s="40" t="s">
        <v>89</v>
      </c>
      <c r="E19" s="34">
        <v>5176.95</v>
      </c>
    </row>
    <row r="20" spans="2:5" ht="15.6" x14ac:dyDescent="0.25">
      <c r="B20" s="40" t="s">
        <v>90</v>
      </c>
      <c r="E20" s="34">
        <v>1640</v>
      </c>
    </row>
    <row r="21" spans="2:5" ht="15.6" x14ac:dyDescent="0.25">
      <c r="B21" s="40" t="s">
        <v>91</v>
      </c>
      <c r="E21" s="34">
        <v>4048</v>
      </c>
    </row>
    <row r="22" spans="2:5" ht="15.6" x14ac:dyDescent="0.25">
      <c r="B22" s="40" t="s">
        <v>92</v>
      </c>
      <c r="E22" s="34">
        <v>1126</v>
      </c>
    </row>
    <row r="23" spans="2:5" ht="15.6" x14ac:dyDescent="0.25">
      <c r="B23" s="40" t="s">
        <v>90</v>
      </c>
      <c r="E23" s="34">
        <v>9600</v>
      </c>
    </row>
    <row r="24" spans="2:5" ht="15.6" x14ac:dyDescent="0.25">
      <c r="B24" s="40" t="s">
        <v>93</v>
      </c>
      <c r="E24" s="34">
        <v>1042</v>
      </c>
    </row>
    <row r="25" spans="2:5" ht="15.6" x14ac:dyDescent="0.25">
      <c r="B25" s="40" t="s">
        <v>94</v>
      </c>
      <c r="E25" s="34">
        <v>104</v>
      </c>
    </row>
    <row r="26" spans="2:5" ht="15.6" x14ac:dyDescent="0.25">
      <c r="B26" s="40" t="s">
        <v>95</v>
      </c>
      <c r="E26" s="34">
        <v>16877</v>
      </c>
    </row>
    <row r="27" spans="2:5" ht="15.6" x14ac:dyDescent="0.25">
      <c r="B27" s="40" t="s">
        <v>89</v>
      </c>
      <c r="E27" s="34">
        <v>222</v>
      </c>
    </row>
    <row r="28" spans="2:5" ht="15.6" x14ac:dyDescent="0.25">
      <c r="B28" s="40" t="s">
        <v>86</v>
      </c>
      <c r="E28" s="34">
        <v>7012</v>
      </c>
    </row>
    <row r="29" spans="2:5" ht="15.6" x14ac:dyDescent="0.25">
      <c r="B29" s="40" t="s">
        <v>82</v>
      </c>
      <c r="E29" s="34">
        <v>234</v>
      </c>
    </row>
    <row r="30" spans="2:5" ht="15.6" x14ac:dyDescent="0.25">
      <c r="B30" s="40" t="s">
        <v>85</v>
      </c>
      <c r="E30" s="34">
        <v>55000</v>
      </c>
    </row>
    <row r="31" spans="2:5" ht="15.6" x14ac:dyDescent="0.25">
      <c r="B31" s="40"/>
      <c r="E31" s="34"/>
    </row>
    <row r="32" spans="2:5" ht="16.2" thickBot="1" x14ac:dyDescent="0.3">
      <c r="B32" s="40"/>
      <c r="E32" s="60">
        <v>137620.95000000001</v>
      </c>
    </row>
    <row r="33" spans="2:5" ht="16.2" thickTop="1" x14ac:dyDescent="0.25">
      <c r="B33" s="40"/>
      <c r="E33" s="34"/>
    </row>
    <row r="34" spans="2:5" ht="15.6" x14ac:dyDescent="0.25">
      <c r="B34" s="40"/>
      <c r="E34" s="34"/>
    </row>
    <row r="35" spans="2:5" x14ac:dyDescent="0.25">
      <c r="D35" s="34"/>
    </row>
    <row r="36" spans="2:5" x14ac:dyDescent="0.25">
      <c r="D36" s="34"/>
    </row>
    <row r="37" spans="2:5" x14ac:dyDescent="0.25">
      <c r="D37" s="34"/>
    </row>
    <row r="38" spans="2:5" x14ac:dyDescent="0.25">
      <c r="D38" s="34"/>
    </row>
    <row r="39" spans="2:5" x14ac:dyDescent="0.25">
      <c r="D39" s="34"/>
    </row>
    <row r="40" spans="2:5" x14ac:dyDescent="0.25">
      <c r="D40" s="34"/>
    </row>
    <row r="41" spans="2:5" x14ac:dyDescent="0.25">
      <c r="D41" s="34"/>
    </row>
    <row r="42" spans="2:5" x14ac:dyDescent="0.25">
      <c r="D42" s="34"/>
    </row>
    <row r="43" spans="2:5" x14ac:dyDescent="0.25">
      <c r="D43" s="34"/>
    </row>
    <row r="44" spans="2:5" x14ac:dyDescent="0.25">
      <c r="D44" s="34"/>
    </row>
    <row r="45" spans="2:5" x14ac:dyDescent="0.25">
      <c r="D45" s="34"/>
    </row>
    <row r="46" spans="2:5" x14ac:dyDescent="0.25">
      <c r="D46" s="34"/>
    </row>
    <row r="47" spans="2:5" x14ac:dyDescent="0.25">
      <c r="D47" s="34"/>
    </row>
    <row r="48" spans="2:5" x14ac:dyDescent="0.25">
      <c r="D48" s="34"/>
    </row>
    <row r="49" spans="4:4" x14ac:dyDescent="0.25">
      <c r="D49" s="34"/>
    </row>
  </sheetData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16BCE-B27F-4A52-BDB3-2A6469F5B0BA}">
  <dimension ref="A2:AA26"/>
  <sheetViews>
    <sheetView showGridLines="0" tabSelected="1" zoomScale="137" zoomScaleNormal="146" workbookViewId="0">
      <selection activeCell="A2" sqref="A2"/>
    </sheetView>
  </sheetViews>
  <sheetFormatPr defaultColWidth="9.109375" defaultRowHeight="15" x14ac:dyDescent="0.25"/>
  <cols>
    <col min="1" max="1" width="22.33203125" style="37" bestFit="1" customWidth="1"/>
    <col min="2" max="2" width="40.5546875" style="37" customWidth="1"/>
    <col min="3" max="3" width="16.109375" style="37" customWidth="1"/>
    <col min="4" max="4" width="11.88671875" style="37" bestFit="1" customWidth="1"/>
    <col min="5" max="5" width="11.33203125" style="37" bestFit="1" customWidth="1"/>
    <col min="6" max="6" width="10.88671875" style="37" bestFit="1" customWidth="1"/>
    <col min="7" max="7" width="12.77734375" style="37" customWidth="1"/>
    <col min="8" max="8" width="13.21875" style="37" customWidth="1"/>
    <col min="9" max="9" width="9.44140625" style="37" bestFit="1" customWidth="1"/>
    <col min="10" max="11" width="12.5546875" style="37" bestFit="1" customWidth="1"/>
    <col min="12" max="12" width="23.21875" style="37" bestFit="1" customWidth="1"/>
    <col min="13" max="23" width="9.109375" style="37"/>
    <col min="24" max="24" width="9.88671875" style="37" bestFit="1" customWidth="1"/>
    <col min="25" max="25" width="9.109375" style="37"/>
    <col min="26" max="26" width="9.88671875" style="37" bestFit="1" customWidth="1"/>
    <col min="27" max="27" width="12.33203125" style="37" bestFit="1" customWidth="1"/>
    <col min="28" max="16384" width="9.109375" style="37"/>
  </cols>
  <sheetData>
    <row r="2" spans="1:27" ht="20.399999999999999" x14ac:dyDescent="0.35">
      <c r="B2" s="65" t="s">
        <v>25</v>
      </c>
      <c r="C2" s="65"/>
      <c r="D2" s="65"/>
      <c r="E2" s="65"/>
      <c r="F2" s="65"/>
    </row>
    <row r="3" spans="1:27" ht="62.4" x14ac:dyDescent="0.25">
      <c r="A3" s="42" t="s">
        <v>97</v>
      </c>
      <c r="B3" s="42" t="s">
        <v>98</v>
      </c>
      <c r="C3" s="42" t="s">
        <v>99</v>
      </c>
      <c r="D3" s="42" t="s">
        <v>96</v>
      </c>
      <c r="E3" s="42" t="s">
        <v>100</v>
      </c>
      <c r="F3" s="42" t="s">
        <v>101</v>
      </c>
      <c r="G3" s="42" t="s">
        <v>102</v>
      </c>
      <c r="H3" s="42" t="s">
        <v>103</v>
      </c>
      <c r="I3" s="42" t="s">
        <v>104</v>
      </c>
      <c r="J3" s="42" t="s">
        <v>105</v>
      </c>
      <c r="K3" s="42" t="s">
        <v>106</v>
      </c>
      <c r="Y3" s="37" t="s">
        <v>202</v>
      </c>
      <c r="Z3" s="37" t="e">
        <f>Y3+"Sruthi"</f>
        <v>#VALUE!</v>
      </c>
    </row>
    <row r="4" spans="1:27" ht="15.6" x14ac:dyDescent="0.3">
      <c r="A4" s="43" t="s">
        <v>107</v>
      </c>
      <c r="B4" s="43" t="s">
        <v>108</v>
      </c>
      <c r="C4" s="62" t="s">
        <v>109</v>
      </c>
      <c r="D4" s="44">
        <v>45799</v>
      </c>
      <c r="E4" s="45">
        <v>911945</v>
      </c>
      <c r="F4" s="43" t="s">
        <v>110</v>
      </c>
      <c r="G4" s="46" t="s">
        <v>111</v>
      </c>
      <c r="H4" s="45">
        <v>772835</v>
      </c>
      <c r="I4" s="45">
        <v>0</v>
      </c>
      <c r="J4" s="45">
        <v>69555.149999999994</v>
      </c>
      <c r="K4" s="45">
        <v>69555.149999999994</v>
      </c>
      <c r="L4" s="37" t="str">
        <f>SUBSTITUTE(A4," ","")</f>
        <v>36AARFA7756L2ZN</v>
      </c>
      <c r="M4" s="37" t="str">
        <f>PROPER(B4)</f>
        <v>M/S Ashwini Industries</v>
      </c>
      <c r="R4" s="37" t="str" cm="1">
        <f t="array" ref="R4:R23">PROPER(tradename)</f>
        <v>M/S Ashwini Industries</v>
      </c>
      <c r="W4" s="37" t="b">
        <f>ISNUMBER(C4)</f>
        <v>0</v>
      </c>
      <c r="X4" s="37">
        <f>_xlfn.NUMBERVALUE(C4)</f>
        <v>15</v>
      </c>
      <c r="Y4" s="63">
        <f>C4*1</f>
        <v>15</v>
      </c>
      <c r="AA4" s="64">
        <f>DATE(YEAR(D4),MONTH(D4),DAY(D4))</f>
        <v>45799</v>
      </c>
    </row>
    <row r="5" spans="1:27" ht="15.6" x14ac:dyDescent="0.3">
      <c r="A5" s="43" t="s">
        <v>112</v>
      </c>
      <c r="B5" s="43" t="s">
        <v>113</v>
      </c>
      <c r="C5" s="62" t="s">
        <v>114</v>
      </c>
      <c r="D5" s="44">
        <v>45833</v>
      </c>
      <c r="E5" s="45">
        <v>12375</v>
      </c>
      <c r="F5" s="43" t="s">
        <v>110</v>
      </c>
      <c r="G5" s="46" t="s">
        <v>111</v>
      </c>
      <c r="H5" s="45">
        <v>10487.32</v>
      </c>
      <c r="I5" s="45">
        <v>0</v>
      </c>
      <c r="J5" s="45">
        <v>943.86</v>
      </c>
      <c r="K5" s="45">
        <v>943.86</v>
      </c>
      <c r="L5" s="37" t="str">
        <f t="shared" ref="L5:L23" si="0">SUBSTITUTE(A5," ","")</f>
        <v>36ABZFA3551A1ZG</v>
      </c>
      <c r="M5" s="37" t="str">
        <f t="shared" ref="M5:M23" si="1">PROPER(B5)</f>
        <v>Andhra Expanded Metal Manufacturing Co.</v>
      </c>
      <c r="R5" s="37" t="str">
        <v>Andhra Expanded Metal Manufacturing Co.</v>
      </c>
      <c r="W5" s="37" t="b">
        <f t="shared" ref="W5:W23" si="2">ISNUMBER(C5)</f>
        <v>0</v>
      </c>
      <c r="X5" s="37">
        <f t="shared" ref="X5:X23" si="3">_xlfn.NUMBERVALUE(C5)</f>
        <v>115</v>
      </c>
      <c r="Y5" s="63">
        <f t="shared" ref="Y5:Y23" si="4">C5*1</f>
        <v>115</v>
      </c>
      <c r="AA5" s="64">
        <f>DATE(YEAR(D5),MONTH(D5),DAY(D5))</f>
        <v>45833</v>
      </c>
    </row>
    <row r="6" spans="1:27" ht="15.6" x14ac:dyDescent="0.3">
      <c r="A6" s="43" t="s">
        <v>115</v>
      </c>
      <c r="B6" s="43" t="s">
        <v>116</v>
      </c>
      <c r="C6" s="62" t="s">
        <v>117</v>
      </c>
      <c r="D6" s="44">
        <v>45805</v>
      </c>
      <c r="E6" s="45">
        <v>28750</v>
      </c>
      <c r="F6" s="43" t="s">
        <v>110</v>
      </c>
      <c r="G6" s="46" t="s">
        <v>111</v>
      </c>
      <c r="H6" s="45">
        <v>24364.37</v>
      </c>
      <c r="I6" s="45">
        <v>0</v>
      </c>
      <c r="J6" s="45">
        <v>2192.79</v>
      </c>
      <c r="K6" s="45">
        <v>2192.79</v>
      </c>
      <c r="L6" s="37" t="str">
        <f t="shared" si="0"/>
        <v>36ABZFA3551A1ZG</v>
      </c>
      <c r="M6" s="37" t="str">
        <f t="shared" si="1"/>
        <v>Andhra Expanded Metal Manufacturing Co.</v>
      </c>
      <c r="R6" s="37" t="str">
        <v>Andhra Expanded Metal Manufacturing Co.</v>
      </c>
      <c r="W6" s="37" t="b">
        <f t="shared" si="2"/>
        <v>0</v>
      </c>
      <c r="X6" s="37">
        <f t="shared" si="3"/>
        <v>124</v>
      </c>
      <c r="Y6" s="63">
        <f t="shared" si="4"/>
        <v>124</v>
      </c>
      <c r="AA6" s="64">
        <f>DATE(YEAR(D6),MONTH(D6),DAY(D6))</f>
        <v>45805</v>
      </c>
    </row>
    <row r="7" spans="1:27" ht="15.6" x14ac:dyDescent="0.3">
      <c r="A7" s="43" t="s">
        <v>118</v>
      </c>
      <c r="B7" s="43" t="s">
        <v>116</v>
      </c>
      <c r="C7" s="62" t="s">
        <v>119</v>
      </c>
      <c r="D7" s="44">
        <v>45772</v>
      </c>
      <c r="E7" s="45">
        <v>39157</v>
      </c>
      <c r="F7" s="43" t="s">
        <v>110</v>
      </c>
      <c r="G7" s="46" t="s">
        <v>111</v>
      </c>
      <c r="H7" s="45">
        <v>33184.25</v>
      </c>
      <c r="I7" s="45">
        <v>0</v>
      </c>
      <c r="J7" s="45">
        <v>2986.58</v>
      </c>
      <c r="K7" s="45">
        <v>2986.58</v>
      </c>
      <c r="L7" s="37" t="str">
        <f t="shared" si="0"/>
        <v>36ABZFA3551A1ZG</v>
      </c>
      <c r="M7" s="37" t="str">
        <f t="shared" si="1"/>
        <v>Andhra Expanded Metal Manufacturing Co.</v>
      </c>
      <c r="R7" s="37" t="str">
        <v>Andhra Expanded Metal Manufacturing Co.</v>
      </c>
      <c r="W7" s="37" t="b">
        <f t="shared" si="2"/>
        <v>0</v>
      </c>
      <c r="X7" s="37">
        <f t="shared" si="3"/>
        <v>49</v>
      </c>
      <c r="Y7" s="63">
        <f t="shared" si="4"/>
        <v>49</v>
      </c>
    </row>
    <row r="8" spans="1:27" ht="15.6" x14ac:dyDescent="0.3">
      <c r="A8" s="43" t="s">
        <v>112</v>
      </c>
      <c r="B8" s="43" t="s">
        <v>116</v>
      </c>
      <c r="C8" s="62" t="s">
        <v>120</v>
      </c>
      <c r="D8" s="44">
        <v>45878</v>
      </c>
      <c r="E8" s="45">
        <v>60840</v>
      </c>
      <c r="F8" s="43" t="s">
        <v>110</v>
      </c>
      <c r="G8" s="46" t="s">
        <v>111</v>
      </c>
      <c r="H8" s="45">
        <v>51559</v>
      </c>
      <c r="I8" s="45">
        <v>0</v>
      </c>
      <c r="J8" s="45">
        <v>4640.3100000000004</v>
      </c>
      <c r="K8" s="45">
        <v>4640.3100000000004</v>
      </c>
      <c r="L8" s="37" t="str">
        <f t="shared" si="0"/>
        <v>36ABZFA3551A1ZG</v>
      </c>
      <c r="M8" s="37" t="str">
        <f t="shared" si="1"/>
        <v>Andhra Expanded Metal Manufacturing Co.</v>
      </c>
      <c r="R8" s="37" t="str">
        <v>Andhra Expanded Metal Manufacturing Co.</v>
      </c>
      <c r="W8" s="37" t="b">
        <f t="shared" si="2"/>
        <v>0</v>
      </c>
      <c r="X8" s="37">
        <f t="shared" si="3"/>
        <v>82</v>
      </c>
      <c r="Y8" s="63">
        <f t="shared" si="4"/>
        <v>82</v>
      </c>
    </row>
    <row r="9" spans="1:27" ht="15.6" x14ac:dyDescent="0.3">
      <c r="A9" s="43" t="s">
        <v>121</v>
      </c>
      <c r="B9" s="43" t="s">
        <v>116</v>
      </c>
      <c r="C9" s="62" t="s">
        <v>122</v>
      </c>
      <c r="D9" s="44">
        <v>45928</v>
      </c>
      <c r="E9" s="45">
        <v>72813</v>
      </c>
      <c r="F9" s="43" t="s">
        <v>110</v>
      </c>
      <c r="G9" s="46" t="s">
        <v>111</v>
      </c>
      <c r="H9" s="45">
        <v>61706.25</v>
      </c>
      <c r="I9" s="45">
        <v>0</v>
      </c>
      <c r="J9" s="45">
        <v>5553.56</v>
      </c>
      <c r="K9" s="45">
        <v>5553.56</v>
      </c>
      <c r="L9" s="37" t="str">
        <f t="shared" si="0"/>
        <v>36ABZFA3551A1ZG</v>
      </c>
      <c r="M9" s="37" t="str">
        <f t="shared" si="1"/>
        <v>Andhra Expanded Metal Manufacturing Co.</v>
      </c>
      <c r="R9" s="37" t="str">
        <v>Andhra Expanded Metal Manufacturing Co.</v>
      </c>
      <c r="W9" s="37" t="b">
        <f t="shared" si="2"/>
        <v>0</v>
      </c>
      <c r="X9" s="37">
        <f t="shared" si="3"/>
        <v>62</v>
      </c>
      <c r="Y9" s="63">
        <f t="shared" si="4"/>
        <v>62</v>
      </c>
    </row>
    <row r="10" spans="1:27" ht="15.6" x14ac:dyDescent="0.3">
      <c r="A10" s="43" t="s">
        <v>112</v>
      </c>
      <c r="B10" s="43" t="s">
        <v>116</v>
      </c>
      <c r="C10" s="62" t="s">
        <v>123</v>
      </c>
      <c r="D10" s="44">
        <v>45772</v>
      </c>
      <c r="E10" s="45">
        <v>84140</v>
      </c>
      <c r="F10" s="43" t="s">
        <v>110</v>
      </c>
      <c r="G10" s="46" t="s">
        <v>111</v>
      </c>
      <c r="H10" s="45">
        <v>71305</v>
      </c>
      <c r="I10" s="45">
        <v>0</v>
      </c>
      <c r="J10" s="45">
        <v>6417.45</v>
      </c>
      <c r="K10" s="45">
        <v>6417.45</v>
      </c>
      <c r="L10" s="37" t="str">
        <f t="shared" si="0"/>
        <v>36ABZFA3551A1ZG</v>
      </c>
      <c r="M10" s="37" t="str">
        <f t="shared" si="1"/>
        <v>Andhra Expanded Metal Manufacturing Co.</v>
      </c>
      <c r="R10" s="37" t="str">
        <v>Andhra Expanded Metal Manufacturing Co.</v>
      </c>
      <c r="W10" s="37" t="b">
        <f t="shared" si="2"/>
        <v>0</v>
      </c>
      <c r="X10" s="37">
        <f t="shared" si="3"/>
        <v>53</v>
      </c>
      <c r="Y10" s="63">
        <f t="shared" si="4"/>
        <v>53</v>
      </c>
    </row>
    <row r="11" spans="1:27" ht="15.6" x14ac:dyDescent="0.3">
      <c r="A11" s="43" t="s">
        <v>124</v>
      </c>
      <c r="B11" s="43" t="s">
        <v>116</v>
      </c>
      <c r="C11" s="62" t="s">
        <v>125</v>
      </c>
      <c r="D11" s="44">
        <v>45769</v>
      </c>
      <c r="E11" s="45">
        <v>86405</v>
      </c>
      <c r="F11" s="43" t="s">
        <v>110</v>
      </c>
      <c r="G11" s="46" t="s">
        <v>111</v>
      </c>
      <c r="H11" s="45">
        <v>73224.75</v>
      </c>
      <c r="I11" s="45">
        <v>0</v>
      </c>
      <c r="J11" s="45">
        <v>6590.23</v>
      </c>
      <c r="K11" s="45">
        <v>6590.23</v>
      </c>
      <c r="L11" s="37" t="str">
        <f t="shared" si="0"/>
        <v>36ABZFA3551A1ZG</v>
      </c>
      <c r="M11" s="37" t="str">
        <f t="shared" si="1"/>
        <v>Andhra Expanded Metal Manufacturing Co.</v>
      </c>
      <c r="R11" s="37" t="str">
        <v>Andhra Expanded Metal Manufacturing Co.</v>
      </c>
      <c r="W11" s="37" t="b">
        <f t="shared" si="2"/>
        <v>0</v>
      </c>
      <c r="X11" s="37">
        <f t="shared" si="3"/>
        <v>46</v>
      </c>
      <c r="Y11" s="63">
        <f t="shared" si="4"/>
        <v>46</v>
      </c>
    </row>
    <row r="12" spans="1:27" ht="15.6" x14ac:dyDescent="0.3">
      <c r="A12" s="43" t="s">
        <v>112</v>
      </c>
      <c r="B12" s="43" t="s">
        <v>116</v>
      </c>
      <c r="C12" s="62" t="s">
        <v>126</v>
      </c>
      <c r="D12" s="44">
        <v>45793</v>
      </c>
      <c r="E12" s="45">
        <v>97732</v>
      </c>
      <c r="F12" s="43" t="s">
        <v>110</v>
      </c>
      <c r="G12" s="46" t="s">
        <v>111</v>
      </c>
      <c r="H12" s="45">
        <v>82823.5</v>
      </c>
      <c r="I12" s="45">
        <v>0</v>
      </c>
      <c r="J12" s="45">
        <v>7454.12</v>
      </c>
      <c r="K12" s="45">
        <v>7454.12</v>
      </c>
      <c r="L12" s="37" t="str">
        <f t="shared" si="0"/>
        <v>36ABZFA3551A1ZG</v>
      </c>
      <c r="M12" s="37" t="str">
        <f t="shared" si="1"/>
        <v>Andhra Expanded Metal Manufacturing Co.</v>
      </c>
      <c r="R12" s="37" t="str">
        <v>Andhra Expanded Metal Manufacturing Co.</v>
      </c>
      <c r="W12" s="37" t="b">
        <f t="shared" si="2"/>
        <v>0</v>
      </c>
      <c r="X12" s="37">
        <f t="shared" si="3"/>
        <v>96</v>
      </c>
      <c r="Y12" s="63">
        <f t="shared" si="4"/>
        <v>96</v>
      </c>
    </row>
    <row r="13" spans="1:27" ht="15.6" x14ac:dyDescent="0.3">
      <c r="A13" s="43" t="s">
        <v>112</v>
      </c>
      <c r="B13" s="43" t="s">
        <v>127</v>
      </c>
      <c r="C13" s="62" t="s">
        <v>128</v>
      </c>
      <c r="D13" s="44">
        <v>46110</v>
      </c>
      <c r="E13" s="45">
        <v>98055</v>
      </c>
      <c r="F13" s="43" t="s">
        <v>110</v>
      </c>
      <c r="G13" s="46" t="s">
        <v>111</v>
      </c>
      <c r="H13" s="45">
        <v>83097.75</v>
      </c>
      <c r="I13" s="45">
        <v>0</v>
      </c>
      <c r="J13" s="45">
        <v>7478.8</v>
      </c>
      <c r="K13" s="45">
        <v>7478.8</v>
      </c>
      <c r="L13" s="37" t="str">
        <f t="shared" si="0"/>
        <v>36ABZFA3551A1ZG</v>
      </c>
      <c r="M13" s="37" t="str">
        <f t="shared" si="1"/>
        <v xml:space="preserve">Andhra Expanded  </v>
      </c>
      <c r="R13" s="37" t="str">
        <v xml:space="preserve">Andhra Expanded  </v>
      </c>
      <c r="W13" s="37" t="b">
        <f t="shared" si="2"/>
        <v>0</v>
      </c>
      <c r="X13" s="37">
        <f t="shared" si="3"/>
        <v>27</v>
      </c>
      <c r="Y13" s="63">
        <f t="shared" si="4"/>
        <v>27</v>
      </c>
    </row>
    <row r="14" spans="1:27" ht="15.6" x14ac:dyDescent="0.3">
      <c r="A14" s="43" t="s">
        <v>129</v>
      </c>
      <c r="B14" s="43" t="s">
        <v>116</v>
      </c>
      <c r="C14" s="62" t="s">
        <v>130</v>
      </c>
      <c r="D14" s="44">
        <v>45768</v>
      </c>
      <c r="E14" s="45">
        <v>98055</v>
      </c>
      <c r="F14" s="43" t="s">
        <v>110</v>
      </c>
      <c r="G14" s="46" t="s">
        <v>111</v>
      </c>
      <c r="H14" s="45">
        <v>83097.75</v>
      </c>
      <c r="I14" s="45">
        <v>0</v>
      </c>
      <c r="J14" s="45">
        <v>7478.8</v>
      </c>
      <c r="K14" s="45">
        <v>7478.8</v>
      </c>
      <c r="L14" s="37" t="str">
        <f t="shared" si="0"/>
        <v>36ABZFA3551A1ZG</v>
      </c>
      <c r="M14" s="37" t="str">
        <f t="shared" si="1"/>
        <v>Andhra Expanded Metal Manufacturing Co.</v>
      </c>
      <c r="R14" s="37" t="str">
        <v>Andhra Expanded Metal Manufacturing Co.</v>
      </c>
      <c r="W14" s="37" t="b">
        <f t="shared" si="2"/>
        <v>0</v>
      </c>
      <c r="X14" s="37">
        <f t="shared" si="3"/>
        <v>45</v>
      </c>
      <c r="Y14" s="63">
        <f t="shared" si="4"/>
        <v>45</v>
      </c>
    </row>
    <row r="15" spans="1:27" ht="15.6" x14ac:dyDescent="0.3">
      <c r="A15" s="43" t="s">
        <v>131</v>
      </c>
      <c r="B15" s="43" t="s">
        <v>132</v>
      </c>
      <c r="C15" s="62" t="s">
        <v>133</v>
      </c>
      <c r="D15" s="44">
        <v>45805</v>
      </c>
      <c r="E15" s="45">
        <v>3269</v>
      </c>
      <c r="F15" s="43" t="s">
        <v>110</v>
      </c>
      <c r="G15" s="46" t="s">
        <v>111</v>
      </c>
      <c r="H15" s="45">
        <v>2770</v>
      </c>
      <c r="I15" s="45">
        <v>0</v>
      </c>
      <c r="J15" s="45">
        <v>249.3</v>
      </c>
      <c r="K15" s="45">
        <v>249.3</v>
      </c>
      <c r="L15" s="37" t="str">
        <f t="shared" si="0"/>
        <v>36AYHPS8884R1ZZ</v>
      </c>
      <c r="M15" s="37" t="str">
        <f t="shared" si="1"/>
        <v>S V Traders</v>
      </c>
      <c r="R15" s="37" t="str">
        <v>S V Traders</v>
      </c>
      <c r="W15" s="37" t="b">
        <f t="shared" si="2"/>
        <v>0</v>
      </c>
      <c r="X15" s="37">
        <f t="shared" si="3"/>
        <v>1016</v>
      </c>
      <c r="Y15" s="63">
        <f t="shared" si="4"/>
        <v>1016</v>
      </c>
    </row>
    <row r="16" spans="1:27" ht="15.6" x14ac:dyDescent="0.3">
      <c r="A16" s="43" t="s">
        <v>134</v>
      </c>
      <c r="B16" s="43" t="s">
        <v>135</v>
      </c>
      <c r="C16" s="62" t="s">
        <v>136</v>
      </c>
      <c r="D16" s="44">
        <v>45805</v>
      </c>
      <c r="E16" s="45">
        <v>4078</v>
      </c>
      <c r="F16" s="43" t="s">
        <v>110</v>
      </c>
      <c r="G16" s="46" t="s">
        <v>111</v>
      </c>
      <c r="H16" s="45">
        <v>3495</v>
      </c>
      <c r="I16" s="45">
        <v>0</v>
      </c>
      <c r="J16" s="45">
        <v>291.48</v>
      </c>
      <c r="K16" s="45">
        <v>291.48</v>
      </c>
      <c r="L16" s="37" t="str">
        <f t="shared" si="0"/>
        <v>36ABJCS1022R1ZZ</v>
      </c>
      <c r="M16" s="37" t="str">
        <f t="shared" si="1"/>
        <v>Skylimit Entity Private Limited</v>
      </c>
      <c r="R16" s="37" t="str">
        <v>Skylimit Entity Private Limited</v>
      </c>
      <c r="W16" s="37" t="b">
        <f t="shared" si="2"/>
        <v>0</v>
      </c>
      <c r="X16" s="37" t="e">
        <f t="shared" si="3"/>
        <v>#VALUE!</v>
      </c>
      <c r="Y16" s="63" t="e">
        <f t="shared" si="4"/>
        <v>#VALUE!</v>
      </c>
    </row>
    <row r="17" spans="1:25" ht="15.6" x14ac:dyDescent="0.3">
      <c r="A17" s="43" t="s">
        <v>137</v>
      </c>
      <c r="B17" s="43" t="s">
        <v>138</v>
      </c>
      <c r="C17" s="62" t="s">
        <v>139</v>
      </c>
      <c r="D17" s="44">
        <v>45752</v>
      </c>
      <c r="E17" s="45">
        <v>3900</v>
      </c>
      <c r="F17" s="43" t="s">
        <v>110</v>
      </c>
      <c r="G17" s="46" t="s">
        <v>111</v>
      </c>
      <c r="H17" s="45">
        <v>3305.08</v>
      </c>
      <c r="I17" s="45">
        <v>0</v>
      </c>
      <c r="J17" s="45">
        <v>297.45999999999998</v>
      </c>
      <c r="K17" s="45">
        <v>297.45999999999998</v>
      </c>
      <c r="L17" s="37" t="str">
        <f t="shared" si="0"/>
        <v>36AAHPY4537D3ZF</v>
      </c>
      <c r="M17" s="37" t="str">
        <f t="shared" si="1"/>
        <v>New Stars Trade Centre</v>
      </c>
      <c r="R17" s="37" t="str">
        <v>New Stars Trade Centre</v>
      </c>
      <c r="W17" s="37" t="b">
        <f t="shared" si="2"/>
        <v>0</v>
      </c>
      <c r="X17" s="37">
        <f t="shared" si="3"/>
        <v>636</v>
      </c>
      <c r="Y17" s="63">
        <f t="shared" si="4"/>
        <v>636</v>
      </c>
    </row>
    <row r="18" spans="1:25" ht="15.6" x14ac:dyDescent="0.3">
      <c r="A18" s="43" t="s">
        <v>112</v>
      </c>
      <c r="B18" s="43" t="s">
        <v>116</v>
      </c>
      <c r="C18" s="62" t="s">
        <v>140</v>
      </c>
      <c r="D18" s="44">
        <v>45751</v>
      </c>
      <c r="E18" s="45">
        <v>124592</v>
      </c>
      <c r="F18" s="43" t="s">
        <v>110</v>
      </c>
      <c r="G18" s="46" t="s">
        <v>111</v>
      </c>
      <c r="H18" s="45">
        <v>105586.25</v>
      </c>
      <c r="I18" s="45">
        <v>0</v>
      </c>
      <c r="J18" s="45">
        <v>9502.76</v>
      </c>
      <c r="K18" s="45">
        <v>9502.76</v>
      </c>
      <c r="L18" s="37" t="str">
        <f t="shared" si="0"/>
        <v>36ABZFA3551A1ZG</v>
      </c>
      <c r="M18" s="37" t="str">
        <f t="shared" si="1"/>
        <v>Andhra Expanded Metal Manufacturing Co.</v>
      </c>
      <c r="R18" s="37" t="str">
        <v>Andhra Expanded Metal Manufacturing Co.</v>
      </c>
      <c r="W18" s="37" t="b">
        <f t="shared" si="2"/>
        <v>0</v>
      </c>
      <c r="X18" s="37">
        <f t="shared" si="3"/>
        <v>9</v>
      </c>
      <c r="Y18" s="63">
        <f t="shared" si="4"/>
        <v>9</v>
      </c>
    </row>
    <row r="19" spans="1:25" ht="15.6" x14ac:dyDescent="0.3">
      <c r="A19" s="43" t="s">
        <v>112</v>
      </c>
      <c r="B19" s="43" t="s">
        <v>116</v>
      </c>
      <c r="C19" s="62" t="s">
        <v>141</v>
      </c>
      <c r="D19" s="44">
        <v>45755</v>
      </c>
      <c r="E19" s="45">
        <v>275396</v>
      </c>
      <c r="F19" s="43" t="s">
        <v>110</v>
      </c>
      <c r="G19" s="46" t="s">
        <v>111</v>
      </c>
      <c r="H19" s="45">
        <v>233386.75</v>
      </c>
      <c r="I19" s="45">
        <v>0</v>
      </c>
      <c r="J19" s="45">
        <v>21004.81</v>
      </c>
      <c r="K19" s="45">
        <v>21004.81</v>
      </c>
      <c r="L19" s="37" t="str">
        <f t="shared" si="0"/>
        <v>36ABZFA3551A1ZG</v>
      </c>
      <c r="M19" s="37" t="str">
        <f t="shared" si="1"/>
        <v>Andhra Expanded Metal Manufacturing Co.</v>
      </c>
      <c r="R19" s="37" t="str">
        <v>Andhra Expanded Metal Manufacturing Co.</v>
      </c>
      <c r="W19" s="37" t="b">
        <f t="shared" si="2"/>
        <v>0</v>
      </c>
      <c r="X19" s="37">
        <f t="shared" si="3"/>
        <v>19</v>
      </c>
      <c r="Y19" s="63">
        <f t="shared" si="4"/>
        <v>19</v>
      </c>
    </row>
    <row r="20" spans="1:25" ht="15.6" x14ac:dyDescent="0.3">
      <c r="A20" s="43" t="s">
        <v>142</v>
      </c>
      <c r="B20" s="43" t="s">
        <v>143</v>
      </c>
      <c r="C20" s="62" t="s">
        <v>144</v>
      </c>
      <c r="D20" s="44">
        <v>45883</v>
      </c>
      <c r="E20" s="45">
        <v>126091</v>
      </c>
      <c r="F20" s="43" t="s">
        <v>110</v>
      </c>
      <c r="G20" s="46" t="s">
        <v>111</v>
      </c>
      <c r="H20" s="45">
        <v>106857</v>
      </c>
      <c r="I20" s="45">
        <v>0</v>
      </c>
      <c r="J20" s="45">
        <v>9617.1299999999992</v>
      </c>
      <c r="K20" s="45">
        <v>9617.1299999999992</v>
      </c>
      <c r="L20" s="37" t="str">
        <f t="shared" si="0"/>
        <v>36AUMPR7775B2Z3</v>
      </c>
      <c r="M20" s="37" t="str">
        <f t="shared" si="1"/>
        <v>Balaji Wire Netting</v>
      </c>
      <c r="R20" s="37" t="str">
        <v>Balaji Wire Netting</v>
      </c>
      <c r="W20" s="37" t="b">
        <f t="shared" si="2"/>
        <v>0</v>
      </c>
      <c r="X20" s="37">
        <f t="shared" si="3"/>
        <v>94</v>
      </c>
      <c r="Y20" s="63">
        <f t="shared" si="4"/>
        <v>94</v>
      </c>
    </row>
    <row r="21" spans="1:25" ht="15.6" x14ac:dyDescent="0.3">
      <c r="A21" s="43" t="s">
        <v>145</v>
      </c>
      <c r="B21" s="43" t="s">
        <v>146</v>
      </c>
      <c r="C21" s="62" t="s">
        <v>147</v>
      </c>
      <c r="D21" s="44">
        <v>45800</v>
      </c>
      <c r="E21" s="45">
        <v>7769</v>
      </c>
      <c r="F21" s="43" t="s">
        <v>110</v>
      </c>
      <c r="G21" s="46" t="s">
        <v>111</v>
      </c>
      <c r="H21" s="45">
        <v>6584</v>
      </c>
      <c r="I21" s="45">
        <v>0</v>
      </c>
      <c r="J21" s="45">
        <v>593</v>
      </c>
      <c r="K21" s="45">
        <v>593</v>
      </c>
      <c r="L21" s="37" t="str">
        <f t="shared" si="0"/>
        <v>36AAACA8049G1ZQ</v>
      </c>
      <c r="M21" s="37" t="str">
        <f t="shared" si="1"/>
        <v>Just Dial</v>
      </c>
      <c r="R21" s="37" t="str">
        <v>Just Dial</v>
      </c>
      <c r="W21" s="37" t="b">
        <f t="shared" si="2"/>
        <v>0</v>
      </c>
      <c r="X21" s="37" t="e">
        <f t="shared" si="3"/>
        <v>#VALUE!</v>
      </c>
      <c r="Y21" s="63" t="e">
        <f t="shared" si="4"/>
        <v>#VALUE!</v>
      </c>
    </row>
    <row r="22" spans="1:25" ht="15.6" x14ac:dyDescent="0.3">
      <c r="A22" s="43" t="s">
        <v>148</v>
      </c>
      <c r="B22" s="43" t="s">
        <v>149</v>
      </c>
      <c r="C22" s="62" t="s">
        <v>150</v>
      </c>
      <c r="D22" s="44">
        <v>45985</v>
      </c>
      <c r="E22" s="45">
        <v>487.06</v>
      </c>
      <c r="F22" s="43" t="s">
        <v>110</v>
      </c>
      <c r="G22" s="46" t="s">
        <v>111</v>
      </c>
      <c r="H22" s="45">
        <v>412.76</v>
      </c>
      <c r="I22" s="45">
        <v>74.3</v>
      </c>
      <c r="J22" s="45">
        <v>0</v>
      </c>
      <c r="K22" s="45">
        <v>0</v>
      </c>
      <c r="L22" s="37" t="str">
        <f t="shared" si="0"/>
        <v>07AZXPV7178A1ZL</v>
      </c>
      <c r="M22" s="37" t="str">
        <f t="shared" si="1"/>
        <v>Buykarnow</v>
      </c>
      <c r="R22" s="37" t="str">
        <v>Buykarnow</v>
      </c>
      <c r="W22" s="37" t="b">
        <f t="shared" si="2"/>
        <v>0</v>
      </c>
      <c r="X22" s="37" t="e">
        <f t="shared" si="3"/>
        <v>#VALUE!</v>
      </c>
      <c r="Y22" s="63" t="e">
        <f t="shared" si="4"/>
        <v>#VALUE!</v>
      </c>
    </row>
    <row r="23" spans="1:25" ht="15.6" x14ac:dyDescent="0.3">
      <c r="A23" s="43" t="s">
        <v>151</v>
      </c>
      <c r="B23" s="43" t="s">
        <v>152</v>
      </c>
      <c r="C23" s="62" t="s">
        <v>153</v>
      </c>
      <c r="D23" s="44">
        <v>45757</v>
      </c>
      <c r="E23" s="45">
        <v>27409</v>
      </c>
      <c r="F23" s="43" t="s">
        <v>110</v>
      </c>
      <c r="G23" s="46" t="s">
        <v>111</v>
      </c>
      <c r="H23" s="45">
        <v>23227.78</v>
      </c>
      <c r="I23" s="45">
        <v>0</v>
      </c>
      <c r="J23" s="45">
        <v>2090.5</v>
      </c>
      <c r="K23" s="45">
        <v>2090.5</v>
      </c>
      <c r="L23" s="37" t="str">
        <f t="shared" si="0"/>
        <v>36AGWPT6707H1ZN</v>
      </c>
      <c r="M23" s="37" t="str">
        <f t="shared" si="1"/>
        <v>Osr Enterprises</v>
      </c>
      <c r="R23" s="37" t="str">
        <v>Osr Enterprises</v>
      </c>
      <c r="W23" s="37" t="b">
        <f t="shared" si="2"/>
        <v>0</v>
      </c>
      <c r="X23" s="37" t="e">
        <f t="shared" si="3"/>
        <v>#VALUE!</v>
      </c>
      <c r="Y23" s="63" t="e">
        <f t="shared" si="4"/>
        <v>#VALUE!</v>
      </c>
    </row>
    <row r="25" spans="1:25" ht="16.2" thickBot="1" x14ac:dyDescent="0.35">
      <c r="H25" s="47">
        <f>SUM(H4:H24)</f>
        <v>1833309.56</v>
      </c>
      <c r="I25" s="47">
        <f t="shared" ref="I25:K25" si="5">SUM(I4:I24)</f>
        <v>74.3</v>
      </c>
      <c r="J25" s="47">
        <f t="shared" si="5"/>
        <v>164938.09</v>
      </c>
      <c r="K25" s="47">
        <f t="shared" si="5"/>
        <v>164938.09</v>
      </c>
    </row>
    <row r="26" spans="1:25" ht="15.6" thickTop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468E1-B8E3-4241-A149-5CABD46FD13B}">
  <dimension ref="C3"/>
  <sheetViews>
    <sheetView workbookViewId="0">
      <selection activeCell="C4" sqref="C4"/>
    </sheetView>
  </sheetViews>
  <sheetFormatPr defaultRowHeight="13.2" x14ac:dyDescent="0.25"/>
  <sheetData>
    <row r="3" spans="3:3" x14ac:dyDescent="0.25">
      <c r="C3" t="s">
        <v>203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ms</vt:lpstr>
      <vt:lpstr>Balsh</vt:lpstr>
      <vt:lpstr>p&amp;l</vt:lpstr>
      <vt:lpstr>Depnscdl</vt:lpstr>
      <vt:lpstr>Debtors</vt:lpstr>
      <vt:lpstr>Purchases</vt:lpstr>
      <vt:lpstr>Sheet1</vt:lpstr>
      <vt:lpstr>tradename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Samba Murthy</dc:creator>
  <cp:lastModifiedBy>Saran U</cp:lastModifiedBy>
  <dcterms:created xsi:type="dcterms:W3CDTF">2026-07-06T11:29:02Z</dcterms:created>
  <dcterms:modified xsi:type="dcterms:W3CDTF">2026-07-06T14:17:42Z</dcterms:modified>
</cp:coreProperties>
</file>